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专项" sheetId="1" r:id="rId1"/>
  </sheets>
  <definedNames>
    <definedName name="_xlnm._FilterDatabase" localSheetId="0" hidden="1">'专项'!$D$3:$D$4</definedName>
    <definedName name="_xlnm.Print_Titles" localSheetId="0">'专项'!$1:$4</definedName>
  </definedNames>
  <calcPr fullCalcOnLoad="1"/>
</workbook>
</file>

<file path=xl/sharedStrings.xml><?xml version="1.0" encoding="utf-8"?>
<sst xmlns="http://schemas.openxmlformats.org/spreadsheetml/2006/main" count="513" uniqueCount="351">
  <si>
    <t>一</t>
  </si>
  <si>
    <t>序号</t>
  </si>
  <si>
    <t>项目负责人</t>
  </si>
  <si>
    <t>财政下达总资金</t>
  </si>
  <si>
    <t>其中：资金</t>
  </si>
  <si>
    <t>其中：政府采购</t>
  </si>
  <si>
    <t>下达数</t>
  </si>
  <si>
    <t>总支出</t>
  </si>
  <si>
    <t>借款</t>
  </si>
  <si>
    <t>项目余额</t>
  </si>
  <si>
    <t>合同额</t>
  </si>
  <si>
    <t>项目执行进度</t>
  </si>
  <si>
    <t>曹广超</t>
  </si>
  <si>
    <t>李美华</t>
  </si>
  <si>
    <t>杜常顺</t>
  </si>
  <si>
    <t>李强</t>
  </si>
  <si>
    <t>方立江</t>
  </si>
  <si>
    <t>陈永良</t>
  </si>
  <si>
    <t>陈克龙</t>
  </si>
  <si>
    <t>才让加</t>
  </si>
  <si>
    <t>单位：万元</t>
  </si>
  <si>
    <t>下达总额</t>
  </si>
  <si>
    <t>周晶</t>
  </si>
  <si>
    <t>韩芳</t>
  </si>
  <si>
    <t>项目名称</t>
  </si>
  <si>
    <t>专项名称</t>
  </si>
  <si>
    <t>胡亚玲</t>
  </si>
  <si>
    <t>2018年专项合计</t>
  </si>
  <si>
    <t>青财教字【2018】750号</t>
  </si>
  <si>
    <t>青财教字【2018】750号        综合实力提升计划专项</t>
  </si>
  <si>
    <t>毛亚平</t>
  </si>
  <si>
    <t>(107010101)藏文信息处理与信息安全一流学科建设</t>
  </si>
  <si>
    <t>(107010103)青藏高原文化学科群一流学科建设</t>
  </si>
  <si>
    <t>(107010104)马克思主义理论学科建设</t>
  </si>
  <si>
    <t>(107010105)新增博士、硕士授权点建设</t>
  </si>
  <si>
    <t>(107010201)数学实验教学中心</t>
  </si>
  <si>
    <t>(107010202)大学体育综合改革建设项目</t>
  </si>
  <si>
    <t>(107010203)青海师范大学转型发展项目</t>
  </si>
  <si>
    <t>(107010204)师范类综合改革项目</t>
  </si>
  <si>
    <t>(107010205)大学生创新创业教育</t>
  </si>
  <si>
    <t>(107010206)卓越教师培养模式创新计划</t>
  </si>
  <si>
    <t>(107010301)青海湖湿地生态系统野外观测试验台站</t>
  </si>
  <si>
    <t>(107010302)藏汉双语教师培养培训基地建设项目</t>
  </si>
  <si>
    <t>(107010303)应用型专业实践教学基地建设项目</t>
  </si>
  <si>
    <t>(107010401)高层次人才队伍与引进工程</t>
  </si>
  <si>
    <t>(107010402)科研创新团队建设</t>
  </si>
  <si>
    <t>一、学科建设1070101</t>
  </si>
  <si>
    <t>2018综合实力</t>
  </si>
  <si>
    <t>二、教学平台和教育教学改革1070102</t>
  </si>
  <si>
    <t>三、科研平台与实践基地建设项目1070103</t>
  </si>
  <si>
    <t>四、人才培养和创新团队建设项目1070104</t>
  </si>
  <si>
    <t>五、公共服务体系建设项目1070105</t>
  </si>
  <si>
    <t>二</t>
  </si>
  <si>
    <t>青财教字【2018】1081号</t>
  </si>
  <si>
    <t>三、科研平台与实践基地建设项目1060103</t>
  </si>
  <si>
    <t>四、人才培养和创新团队建设项目1060104</t>
  </si>
  <si>
    <t>二、教学平台和教育教学改革1060102</t>
  </si>
  <si>
    <t>一、学科建设1060101</t>
  </si>
  <si>
    <t>(106010101)青藏高原生态环境保护及特色资源开发利用</t>
  </si>
  <si>
    <t>(106010102)重点扶持学科建设</t>
  </si>
  <si>
    <t>(106010201)创新对口支援模式建设</t>
  </si>
  <si>
    <t>(106010202)师范类统合改革项目</t>
  </si>
  <si>
    <t>(106010203)青海师范大学转型发展项目</t>
  </si>
  <si>
    <t>(106010204)德育提升工程</t>
  </si>
  <si>
    <t>(106010303)盐湖资源技术开发与应用研究中心</t>
  </si>
  <si>
    <t>(106010305)藏汉双语教师培养培训基地建设项目</t>
  </si>
  <si>
    <t>(106010401)高层次人才队伍培养与引进工程</t>
  </si>
  <si>
    <t>青财教字【2018】1081号        中央支持地方专项</t>
  </si>
  <si>
    <t>2018中央专项</t>
  </si>
  <si>
    <t>刘峰贵</t>
  </si>
  <si>
    <t>曹广超</t>
  </si>
  <si>
    <t>韩芳</t>
  </si>
  <si>
    <t>马志明</t>
  </si>
  <si>
    <t>李晓华</t>
  </si>
  <si>
    <t>陈元涛</t>
  </si>
  <si>
    <t>陈永良</t>
  </si>
  <si>
    <t>胡亚玲</t>
  </si>
  <si>
    <t>三</t>
  </si>
  <si>
    <t>青财教字【2018】1128号</t>
  </si>
  <si>
    <t>青财教字【2018】1128号        生均专项</t>
  </si>
  <si>
    <t>(109020101)校区运转保障</t>
  </si>
  <si>
    <t>五、公共服务体系建设</t>
  </si>
  <si>
    <t>一、学科建设</t>
  </si>
  <si>
    <t>二、教学平台和教育教学改革</t>
  </si>
  <si>
    <t>三、科研平台与实践基地建设项目</t>
  </si>
  <si>
    <t>四、人才培养和创新团队建设项目</t>
  </si>
  <si>
    <t>1</t>
  </si>
  <si>
    <t>5-1</t>
  </si>
  <si>
    <t>2018年生均专项</t>
  </si>
  <si>
    <t>蒋继红</t>
  </si>
  <si>
    <t>已执行数</t>
  </si>
  <si>
    <t>尚未执行数</t>
  </si>
  <si>
    <t>2019年第一次专项推进会（截止2019年4月24日2018-2019年财政专项执行情况表）</t>
  </si>
  <si>
    <t>赵小花</t>
  </si>
  <si>
    <t>马梅</t>
  </si>
  <si>
    <t>马玉军</t>
  </si>
  <si>
    <t>白贝迩</t>
  </si>
  <si>
    <t>周永杰</t>
  </si>
  <si>
    <t>宋显花</t>
  </si>
  <si>
    <t>杨昊虹</t>
  </si>
  <si>
    <t>张宏韬</t>
  </si>
  <si>
    <t>马晓琴</t>
  </si>
  <si>
    <t>王瑞瑞</t>
  </si>
  <si>
    <t>魏辉</t>
  </si>
  <si>
    <t>胡亚辉</t>
  </si>
  <si>
    <t>邓凌</t>
  </si>
  <si>
    <t>刘承桥</t>
  </si>
  <si>
    <t>董丽欣</t>
  </si>
  <si>
    <t>孙士浩</t>
  </si>
  <si>
    <t>马吉德</t>
  </si>
  <si>
    <t>妥洪岩</t>
  </si>
  <si>
    <t>宋维玉</t>
  </si>
  <si>
    <t>马雪莲</t>
  </si>
  <si>
    <t>罗巧玉</t>
  </si>
  <si>
    <t>程子毓</t>
  </si>
  <si>
    <t>金彦香</t>
  </si>
  <si>
    <t>李懿</t>
  </si>
  <si>
    <t>闵庆慈</t>
  </si>
  <si>
    <t>陈嘉丽</t>
  </si>
  <si>
    <t>董杰</t>
  </si>
  <si>
    <t>封小瑜</t>
  </si>
  <si>
    <t>李倩</t>
  </si>
  <si>
    <t>韩素娟</t>
  </si>
  <si>
    <t>郭瑜</t>
  </si>
  <si>
    <t>高莉苹</t>
  </si>
  <si>
    <t>魏凤英</t>
  </si>
  <si>
    <t>李云鹏</t>
  </si>
  <si>
    <t>邵振</t>
  </si>
  <si>
    <t>张萌</t>
  </si>
  <si>
    <t>何乃婷</t>
  </si>
  <si>
    <t>曹乐意</t>
  </si>
  <si>
    <t>李同锋</t>
  </si>
  <si>
    <t>畅东云</t>
  </si>
  <si>
    <t>王艳</t>
  </si>
  <si>
    <t>(107010501)近代河湟民族走廊女性生活史研究</t>
  </si>
  <si>
    <t>(107010502)多目标优化问题的算法研究</t>
  </si>
  <si>
    <t>(107010503)西宁市核素沉降特征及影响因素</t>
  </si>
  <si>
    <t>(107010504)青海省国家师范生免费教育政策实施效果评估</t>
  </si>
  <si>
    <t>(107010505)液相辉光放电光谱法测定溶液中金属元素的方</t>
  </si>
  <si>
    <t>(107010506)线性算子的广义逆研究</t>
  </si>
  <si>
    <t>(107010507)唐古特大黄降血脂功能挖掘及药理学研究</t>
  </si>
  <si>
    <t>(107010508)光热发电中高温熔盐储热材料的制备及性能</t>
  </si>
  <si>
    <t>(107010509)磷酸盐的晶体结构及发光性能研究</t>
  </si>
  <si>
    <t>(107010510)角质白蛋基生物功能膜的制备与性能研究</t>
  </si>
  <si>
    <t>(107010511)元代山水画点景研究</t>
  </si>
  <si>
    <t>(107010512)学校社会工作视角下大学新生入学适应研究</t>
  </si>
  <si>
    <t>(107010513)元代北方理学思想研究</t>
  </si>
  <si>
    <t>(107010514)三江源地区水环境检测信息传输机制研究</t>
  </si>
  <si>
    <t>(107010515)网络的混合连通度研究</t>
  </si>
  <si>
    <t>(107010516)马泡瓜抗炎活性及化学成分研究</t>
  </si>
  <si>
    <t>(107010517)英汉互译中的跨文化知定势差异对比研究</t>
  </si>
  <si>
    <t>(107010518)和谐青海建设视阈下青海和谐语言生态构建</t>
  </si>
  <si>
    <t>(107010519)西部农牧区小学教育全科专业毕业生质量</t>
  </si>
  <si>
    <t>(107010520)多维视角下的土族婚俗变迁研究</t>
  </si>
  <si>
    <t>(107010521)三江源区高寒沼泽地植物种群分布格局及其在</t>
  </si>
  <si>
    <t>(107010522)川西獐牙菜的LC-MS指纹图谱构建</t>
  </si>
  <si>
    <t>(107010523)青藏高原城市生态风险评估研究-德令哈为例</t>
  </si>
  <si>
    <t>(107010524)青海同仁刻板印刷技艺研究</t>
  </si>
  <si>
    <t>(107010525)藏传佛教擦擦现象的造型形式语言研究</t>
  </si>
  <si>
    <t>(107010526)新时代党的建设总体布局的内在逻辑与发展</t>
  </si>
  <si>
    <t>(107010527)振兴青海民族手工艺产业举措研究</t>
  </si>
  <si>
    <t>(107010528)具象表现绘画与中国艺术的相通性研究</t>
  </si>
  <si>
    <t>(107010529)秦汉养老制度研究</t>
  </si>
  <si>
    <t>(107010530)生态文明背景下环境规制对青海省产业结构转</t>
  </si>
  <si>
    <t>(107010531)西宁市城市智慧交通建设研究</t>
  </si>
  <si>
    <t>(107010532)思想道德课德育功能视角下校园暴力问题研究</t>
  </si>
  <si>
    <t>(107010533)人口老龄化背景下青海藏区社会养老问题研究</t>
  </si>
  <si>
    <t>(107010534)青海河南蒙古族自治县休闲文化中的空间设计</t>
  </si>
  <si>
    <t>(107010535)曹明伦翻译实践及其翻译思想研究</t>
  </si>
  <si>
    <t>(107010536)青海省流动人口信息可视化设计研究</t>
  </si>
  <si>
    <t>(107010537)后殖民批评与杰克伦敦在当代中国的形象建构</t>
  </si>
  <si>
    <t>(107010538)青海冰雪运动资源禀赋与发展策略研究</t>
  </si>
  <si>
    <t>(107010539)基于DV-hop的无线传感器网络节点定位算法研</t>
  </si>
  <si>
    <t>(107010540)中国古诗词在声乐演唱中的研究</t>
  </si>
  <si>
    <t>(107010541)精准扶贫背景下贫困儿童早期教育干预个案</t>
  </si>
  <si>
    <t>武启云</t>
  </si>
  <si>
    <t>李姝睿</t>
  </si>
  <si>
    <t>郭辉</t>
  </si>
  <si>
    <t>丁柏峰</t>
  </si>
  <si>
    <t>李积萍</t>
  </si>
  <si>
    <t>邵旭</t>
  </si>
  <si>
    <t>果毛吉</t>
  </si>
  <si>
    <t>许乃才</t>
  </si>
  <si>
    <t>沙占江</t>
  </si>
  <si>
    <t>杨显明</t>
  </si>
  <si>
    <t>崔航</t>
  </si>
  <si>
    <t>陈哲</t>
  </si>
  <si>
    <t>张彩虹</t>
  </si>
  <si>
    <t>康宇龙</t>
  </si>
  <si>
    <t>邓波</t>
  </si>
  <si>
    <t>李艳慧</t>
  </si>
  <si>
    <t>马胜清</t>
  </si>
  <si>
    <t>彭措扎西</t>
  </si>
  <si>
    <t>卓泽加</t>
  </si>
  <si>
    <t>郭连云</t>
  </si>
  <si>
    <t>万宏强</t>
  </si>
  <si>
    <t>(107010601)2016年返校博士科研启动费-武启云</t>
  </si>
  <si>
    <t>(107010602)2016年返校博士科研启动费-李姝睿</t>
  </si>
  <si>
    <t>(107010603)2016年返校博士科研启动费-郭辉</t>
  </si>
  <si>
    <t>(107010604)2016年返校博士科研启动费-丁柏峰</t>
  </si>
  <si>
    <t>(107010605)2016年返校博士科研启动费-李积萍</t>
  </si>
  <si>
    <t>(107010606)2016年返校博士科研启动费-邵旭</t>
  </si>
  <si>
    <t>(107010607)2016年返校博士科研启动费-果毛吉</t>
  </si>
  <si>
    <t>(107010608)2016年返校博士科研启动费-许乃才</t>
  </si>
  <si>
    <t>(107010609)2017年引进博士科研启动费-沙占江</t>
  </si>
  <si>
    <t>(107010610)2017年引进博士科研启动费-杨显明</t>
  </si>
  <si>
    <t>(107010611)2017年引进博士科研启动费-金彦香</t>
  </si>
  <si>
    <t>(107010612)2017年引进博士科研启动费-崔航</t>
  </si>
  <si>
    <t>(107010613)2017年引进博士科研启动费-陈哲</t>
  </si>
  <si>
    <t>(107010614)2017年引进博士科研启动费-张彩虹</t>
  </si>
  <si>
    <t>(107010615)2017年引进博士科研启动费-康宇龙</t>
  </si>
  <si>
    <t>(107010616)2017年引进博士科研启动费-邓波</t>
  </si>
  <si>
    <t>(107010617)2017年引进博士科研启动费-李艳慧</t>
  </si>
  <si>
    <t>(107010618)2017年引进博士科研启动费-马胜清</t>
  </si>
  <si>
    <t>(107010619)2017年引进博士科研启动费-彭措扎西</t>
  </si>
  <si>
    <t>(107010620)2017年引进博士科研启动费-卓泽加</t>
  </si>
  <si>
    <t>(107010621)2017年引进博士科研启动费-郭连云</t>
  </si>
  <si>
    <t>(107010622)2017年引进博士科研启动费-宋维玉</t>
  </si>
  <si>
    <t>辛月兰</t>
  </si>
  <si>
    <t>马亚玲</t>
  </si>
  <si>
    <t>韩鸿萍</t>
  </si>
  <si>
    <t>贺玉姣</t>
  </si>
  <si>
    <t>金颜</t>
  </si>
  <si>
    <t>加羊杰</t>
  </si>
  <si>
    <t>王梅</t>
  </si>
  <si>
    <t>张淑敏</t>
  </si>
  <si>
    <t>彭春燕</t>
  </si>
  <si>
    <t>确生</t>
  </si>
  <si>
    <t>(107010623)2017年引进博士科研启动费-万宏强</t>
  </si>
  <si>
    <t>(107010701)返校博士科研启动费-辛月兰</t>
  </si>
  <si>
    <t>(107010702)返校博士科研启动费-马亚玲</t>
  </si>
  <si>
    <t>(107010703)返校博士科研启动费-韩鸿萍</t>
  </si>
  <si>
    <t>(107010704)返校博士科研启动费-贺玉姣</t>
  </si>
  <si>
    <t>(107010705)返校博士科研启动费-宋显花</t>
  </si>
  <si>
    <t>(107010706)返校博士科研启动费-金颜</t>
  </si>
  <si>
    <t>(107010707)返校博士科研启动费-加羊杰</t>
  </si>
  <si>
    <t>(107010708)返校博士科研启动费-魏辉</t>
  </si>
  <si>
    <t>(107010709)返校博士科研启动费-王梅</t>
  </si>
  <si>
    <t>(107010710)返校博士科研启动费-张淑敏</t>
  </si>
  <si>
    <t>(107010711)返校博士科研启动费-彭春燕</t>
  </si>
  <si>
    <t>(107010712)返校博士科研启动费-确生</t>
  </si>
  <si>
    <t>(106010301)人文社科实践实训平台建设项目-著作出版</t>
  </si>
  <si>
    <t>李美华</t>
  </si>
  <si>
    <t>(106010302)学生心理健康与咨询中心建设</t>
  </si>
  <si>
    <t>(106010304)青海师大成果转化与技术服务中心—出版费</t>
  </si>
  <si>
    <t>(106010306)成果转化-枸杞抗衰老胶囊制剂开发</t>
  </si>
  <si>
    <t>陈志</t>
  </si>
  <si>
    <t>(106010307)成果转化-羊肚菌种植技术集成与产业化</t>
  </si>
  <si>
    <t>谢惠春</t>
  </si>
  <si>
    <t>(106010308)成果转化—枸杞产品开发工艺及加工设备研制</t>
  </si>
  <si>
    <t>曾阳</t>
  </si>
  <si>
    <t>(106010309)成果转化—物联网重点实验室-水域职能监测</t>
  </si>
  <si>
    <t>杜秀娟</t>
  </si>
  <si>
    <t>(106010310)成果转化-青海野生荨麻营养成分评价及开发</t>
  </si>
  <si>
    <t>马建滨</t>
  </si>
  <si>
    <t>(106010311)人文实训-青海民族宗教与社会历史研究中心</t>
  </si>
  <si>
    <t>杜常顺</t>
  </si>
  <si>
    <t>(106010312)人文实训-黄河文化研究院</t>
  </si>
  <si>
    <t>李健胜</t>
  </si>
  <si>
    <t>(106010313)人文实训-丝绸之路经济带研究院</t>
  </si>
  <si>
    <t>张剑勇</t>
  </si>
  <si>
    <t>(106010314)人文实训-班禅研究院</t>
  </si>
  <si>
    <t>索南东主</t>
  </si>
  <si>
    <t>(106010402)2018年引进博士科研启动费-宋晓东</t>
  </si>
  <si>
    <t>宋晓东</t>
  </si>
  <si>
    <t>(106010403)2018年引进博士科研启动费-马海寿</t>
  </si>
  <si>
    <t>马海寿</t>
  </si>
  <si>
    <t>(106010404)2018年引进博士科研启动费-仲俊涛</t>
  </si>
  <si>
    <t>仲俊涛</t>
  </si>
  <si>
    <t>(106010405)2018年引进博士科研启动费-朵海瑞</t>
  </si>
  <si>
    <t>朵海瑞</t>
  </si>
  <si>
    <t>(106010406)2018年引进博士科研启动费-马洪</t>
  </si>
  <si>
    <t>马洪</t>
  </si>
  <si>
    <t>(106010407)2018年引进博士科研启动费-沈国云</t>
  </si>
  <si>
    <t>沈国云</t>
  </si>
  <si>
    <t>(106010408)2018年引进博士科研启动费-武朝阳</t>
  </si>
  <si>
    <t>武朝阳</t>
  </si>
  <si>
    <t>(106010409)2018年引进博士科研启动费-安定明</t>
  </si>
  <si>
    <t>安定明</t>
  </si>
  <si>
    <t>(106010410)2018年引进博士科研启动费-夏果加</t>
  </si>
  <si>
    <t>夏果加</t>
  </si>
  <si>
    <t>(106010411)2018年引进博士科研启动费-安福元</t>
  </si>
  <si>
    <t>安福元</t>
  </si>
  <si>
    <t>耿生玲</t>
  </si>
  <si>
    <t>毛旭锋</t>
  </si>
  <si>
    <t>毛亚平</t>
  </si>
  <si>
    <t>马俊</t>
  </si>
  <si>
    <t>武启云</t>
  </si>
  <si>
    <t>周晶</t>
  </si>
  <si>
    <t>程剑波</t>
  </si>
  <si>
    <t>李强</t>
  </si>
  <si>
    <t>蒋菊红</t>
  </si>
  <si>
    <t>(127010101)2019年财政专项资金-学科建设—一流学科建设-计算机科学国内一流学科建设</t>
  </si>
  <si>
    <t>(127010102)2019年财政专项资金-学科建设—一流学科建设-地理学省内一流学科建设</t>
  </si>
  <si>
    <t>(127010103)2019年财政专项资金-学科建设—中国史省内一流学科建设项目</t>
  </si>
  <si>
    <t>(127010104)2019年财政专项资金-学科建设—数学省内一流学科建设项目</t>
  </si>
  <si>
    <t>(127010105)2019年财政专项资金-学科建设—校内一流学科建设项目（化学、生物等）</t>
  </si>
  <si>
    <t>(127010203)2019年财政专项资金-学科建设-一级学科博士点、硕士点建设项目-教育学</t>
  </si>
  <si>
    <t>(127020102)2019年财政专项资金-教学平台和教育教学改革-教学平台建设-现代教育技术实践中心</t>
  </si>
  <si>
    <t>(127020201)2019年财政专项资金-教学平台和教育教学改革-本科教学工程-青海师范大学课程建设</t>
  </si>
  <si>
    <t>(127020202)2019年财政专项资金-教学平台和教育教学改革-本科教学工程-教师教学能力提升计划</t>
  </si>
  <si>
    <t>(127020203)2019年财政专项资金-教学平台和教育教学改革-本科教学工程-师范专业综合改革建设</t>
  </si>
  <si>
    <t>(127020301)2019年财政专项资金-教学平台和教育教学改革-人才培养模式改革-大学生创新创业教育</t>
  </si>
  <si>
    <t>(127020302)2019年财政专项资金-教学平台和教育教学改革-人才培养模式改革-创新对口支援模式</t>
  </si>
  <si>
    <t>(127020303)2019年财政专项资金-教学平台和教育教学改革-人才培养模式改革-德育提升工程</t>
  </si>
  <si>
    <t>(127020304)2019年财政专项资金-教学平台和教育教学改革-人才培养模式改革-大学生实践能力提升项目</t>
  </si>
  <si>
    <t>(127020305)2019年财政专项资金-教学平台和教育教学改革-人才培养模式改革-卓越教师培养模式创新创新计划</t>
  </si>
  <si>
    <t>(127020401)2019年财政专项资金-教学平台和教育教学改革-专业结构调整-青藏高原动植物标本展示平台及高原动植物电子信息网络平台</t>
  </si>
  <si>
    <t>(127030201)2019年财政专项资金-科研平台与实践基地建设-高科院经费</t>
  </si>
  <si>
    <t>(127030202)2019年财政专项资金-科研平台与实践基地建设-高科院经费-丝路研究院经费</t>
  </si>
  <si>
    <t>(127030203)2019年财政专项资金-科研平台与实践基地建设-高科院经费-黄河研究院经费</t>
  </si>
  <si>
    <t>(127030204)2019年财政专项资金-科研平台与实践基地建设-高科院经费-非遗研究院经费</t>
  </si>
  <si>
    <t>(1270303)2019年财政专项资金-科研平台与实践基地建设-人文社会科学实践实训平台建设</t>
  </si>
  <si>
    <t>(1270304)2019年财政专项资金-科研平台与实践基地建设-成果转化与技术服务中心</t>
  </si>
  <si>
    <t>(1270305)2019年财政专项资金-科研平台与实践基地建设-藏汉双语教师培养培训基地建设</t>
  </si>
  <si>
    <t>(1270306)2019年财政专项资金-科研平台与实践基地建设-专业结构调整-青藏高原动植物资源省级重点实验室建设项目</t>
  </si>
  <si>
    <t>(1270402)2019年财政专项资金-人才培养与创新团队建设-科研创新团队建设</t>
  </si>
  <si>
    <t>2019年专项合计</t>
  </si>
  <si>
    <t>学科建设</t>
  </si>
  <si>
    <t>(127020101)2019年财政专项资金-教学平台和教育教学改革-教学平台建设-数学实验中心建设项目</t>
  </si>
  <si>
    <t>教学平台和教育教学改革</t>
  </si>
  <si>
    <t>(1270301)2019年财政专项资金-科研平台与实践基地建设-应用型专业实践教学基地建设项目</t>
  </si>
  <si>
    <t>研平台与实践基地建设</t>
  </si>
  <si>
    <t>(1270401)2019年财政专项资金-人才培养与创新团队建设-高层次人才队伍培养与引进</t>
  </si>
  <si>
    <t>人才培养与创新团队建设</t>
  </si>
  <si>
    <t>(1270501)2019年财政专项资金-公共服务体系建设-改善学校基本办学条件专项资金</t>
  </si>
  <si>
    <t>公共服务体系建设</t>
  </si>
  <si>
    <t>(127010202)2019年财政专项资金-学科建设-一级学科博士点、硕士点建设项目-马克思主义理论</t>
  </si>
  <si>
    <t>(1270103)2019年财政专项资金-学科建设-新增硕士点建设项目</t>
  </si>
  <si>
    <t>(127010204)2019年财政专项资金-学科建设-一级学科硕士点建设项目（含体育学、外国语言文学、中国哲学）</t>
  </si>
  <si>
    <t>曹广超</t>
  </si>
  <si>
    <t>方立江</t>
  </si>
  <si>
    <t>(127010201)2019年财政专项资金-学科建设-一级学科博士点、硕士点建设项目-中国语言文学（含少数民族语言）</t>
  </si>
  <si>
    <t>刘晓林</t>
  </si>
  <si>
    <t>(128020103)2019年财政专项政府采购-教学平台和教育教学改革-教学平台建设-计算机虚拟仿真实验室</t>
  </si>
  <si>
    <t>(128020201)2019年财政专项政府采购-教学平台和教育教学改革-本科教学工程-大学生体育综合改革项目</t>
  </si>
  <si>
    <t>(128020202)2019年财政专项政府采购-教学平台和教育教学改革-本科教学工程-智慧教室建设项目</t>
  </si>
  <si>
    <t>(128020402)2019年财政专项政府采购-教学平台和教育教学改革-专业结构调整-法学与社会学实验室建设</t>
  </si>
  <si>
    <t>(128020403)2019年财政专项政府采购-教学平台和教育教学改革-专业结构调整-基于柔性直流控制与保护技术的光储充一体化实训实验室</t>
  </si>
  <si>
    <t>(128020404)2019年财政专项政府采购-教学平台和教育教学改革-专业结构调整-盐湖资源循环实验实训建设</t>
  </si>
  <si>
    <t>(1280303)2019年财政专项政府采购-科研平台与实训基地建设-新型功能材料研发与应用应用重点实验室</t>
  </si>
  <si>
    <t>黄湘宁</t>
  </si>
  <si>
    <t>(1280305)2019年财政专项政府采购-科研平台与实训基地建设-高校数字媒体产教融合创新应用示范基地（三期）</t>
  </si>
  <si>
    <t>甘生统</t>
  </si>
  <si>
    <t>(1280501)2019年财政专项政府采购-公共服务体系建设项目-图书馆图书资料及青海省高校文献信息共享中心建设项目（一）</t>
  </si>
  <si>
    <t>于宏伟</t>
  </si>
  <si>
    <t>(1280502)2019年财政专项政府采购-公共服务体系建设项目-图书馆图书资料及青海省高校文献信息共享中心建设项目（二）</t>
  </si>
  <si>
    <t>2018-2019年专项总合计</t>
  </si>
  <si>
    <t>18年财政核减60.67元，实际额度为1759.9937</t>
  </si>
  <si>
    <t>该项目核减</t>
  </si>
  <si>
    <t>执行进度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</si>
</sst>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right"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43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43" fontId="7" fillId="34" borderId="11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9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43" fontId="7" fillId="35" borderId="11" xfId="0" applyNumberFormat="1" applyFont="1" applyFill="1" applyBorder="1" applyAlignment="1">
      <alignment horizontal="right" vertical="center" wrapText="1"/>
    </xf>
    <xf numFmtId="176" fontId="7" fillId="35" borderId="11" xfId="0" applyNumberFormat="1" applyFont="1" applyFill="1" applyBorder="1" applyAlignment="1">
      <alignment horizontal="right" vertical="center" wrapText="1"/>
    </xf>
    <xf numFmtId="0" fontId="7" fillId="36" borderId="0" xfId="0" applyFont="1" applyFill="1" applyAlignment="1">
      <alignment/>
    </xf>
    <xf numFmtId="0" fontId="8" fillId="0" borderId="11" xfId="70" applyFont="1" applyFill="1" applyBorder="1" applyAlignment="1">
      <alignment vertical="center" wrapText="1"/>
      <protection/>
    </xf>
    <xf numFmtId="49" fontId="8" fillId="0" borderId="11" xfId="69" applyNumberFormat="1" applyFont="1" applyFill="1" applyBorder="1" applyAlignment="1">
      <alignment vertical="center" wrapText="1"/>
      <protection/>
    </xf>
    <xf numFmtId="0" fontId="9" fillId="0" borderId="11" xfId="40" applyFont="1" applyBorder="1" applyAlignment="1">
      <alignment horizontal="left" vertical="center" wrapText="1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9" fillId="35" borderId="11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35" borderId="11" xfId="70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43" fontId="3" fillId="35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7" fillId="35" borderId="11" xfId="0" applyNumberFormat="1" applyFont="1" applyFill="1" applyBorder="1" applyAlignment="1">
      <alignment horizontal="right" vertical="center" wrapText="1"/>
    </xf>
    <xf numFmtId="43" fontId="10" fillId="34" borderId="11" xfId="0" applyNumberFormat="1" applyFont="1" applyFill="1" applyBorder="1" applyAlignment="1">
      <alignment horizontal="right" vertical="center" wrapText="1"/>
    </xf>
    <xf numFmtId="43" fontId="11" fillId="0" borderId="11" xfId="0" applyNumberFormat="1" applyFont="1" applyBorder="1" applyAlignment="1">
      <alignment/>
    </xf>
    <xf numFmtId="0" fontId="7" fillId="37" borderId="11" xfId="0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left" vertical="center" wrapText="1"/>
    </xf>
    <xf numFmtId="43" fontId="0" fillId="37" borderId="11" xfId="0" applyNumberFormat="1" applyFill="1" applyBorder="1" applyAlignment="1">
      <alignment horizontal="right" vertical="center" wrapText="1"/>
    </xf>
    <xf numFmtId="0" fontId="0" fillId="37" borderId="11" xfId="0" applyFill="1" applyBorder="1" applyAlignment="1">
      <alignment horizontal="righ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43" fontId="4" fillId="38" borderId="12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43" fontId="3" fillId="35" borderId="11" xfId="0" applyNumberFormat="1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right" vertical="center" wrapText="1"/>
    </xf>
    <xf numFmtId="0" fontId="7" fillId="35" borderId="11" xfId="70" applyFont="1" applyFill="1" applyBorder="1" applyAlignment="1">
      <alignment vertical="center" wrapText="1"/>
      <protection/>
    </xf>
    <xf numFmtId="0" fontId="13" fillId="34" borderId="11" xfId="0" applyFont="1" applyFill="1" applyBorder="1" applyAlignment="1">
      <alignment horizontal="right" vertical="center" wrapText="1"/>
    </xf>
    <xf numFmtId="43" fontId="3" fillId="35" borderId="11" xfId="0" applyNumberFormat="1" applyFont="1" applyFill="1" applyBorder="1" applyAlignment="1">
      <alignment/>
    </xf>
    <xf numFmtId="10" fontId="4" fillId="38" borderId="12" xfId="0" applyNumberFormat="1" applyFont="1" applyFill="1" applyBorder="1" applyAlignment="1">
      <alignment horizontal="center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10" fontId="10" fillId="34" borderId="11" xfId="0" applyNumberFormat="1" applyFont="1" applyFill="1" applyBorder="1" applyAlignment="1">
      <alignment horizontal="right" vertical="center" wrapText="1"/>
    </xf>
    <xf numFmtId="10" fontId="7" fillId="35" borderId="11" xfId="0" applyNumberFormat="1" applyFont="1" applyFill="1" applyBorder="1" applyAlignment="1">
      <alignment horizontal="right" vertical="center" wrapText="1"/>
    </xf>
    <xf numFmtId="10" fontId="0" fillId="0" borderId="11" xfId="0" applyNumberFormat="1" applyBorder="1" applyAlignment="1">
      <alignment/>
    </xf>
    <xf numFmtId="10" fontId="3" fillId="35" borderId="11" xfId="0" applyNumberFormat="1" applyFont="1" applyFill="1" applyBorder="1" applyAlignment="1">
      <alignment/>
    </xf>
    <xf numFmtId="10" fontId="7" fillId="34" borderId="11" xfId="0" applyNumberFormat="1" applyFont="1" applyFill="1" applyBorder="1" applyAlignment="1">
      <alignment horizontal="right" vertical="center" wrapText="1"/>
    </xf>
    <xf numFmtId="10" fontId="11" fillId="0" borderId="11" xfId="0" applyNumberFormat="1" applyFont="1" applyBorder="1" applyAlignment="1">
      <alignment/>
    </xf>
    <xf numFmtId="10" fontId="0" fillId="37" borderId="11" xfId="0" applyNumberFormat="1" applyFill="1" applyBorder="1" applyAlignment="1">
      <alignment horizontal="right" vertical="center" wrapText="1"/>
    </xf>
    <xf numFmtId="10" fontId="3" fillId="35" borderId="11" xfId="0" applyNumberFormat="1" applyFont="1" applyFill="1" applyBorder="1" applyAlignment="1">
      <alignment horizontal="right" vertical="center" wrapText="1"/>
    </xf>
    <xf numFmtId="10" fontId="0" fillId="0" borderId="11" xfId="0" applyNumberFormat="1" applyBorder="1" applyAlignment="1">
      <alignment horizontal="right" vertical="center" wrapText="1"/>
    </xf>
    <xf numFmtId="43" fontId="14" fillId="35" borderId="11" xfId="0" applyNumberFormat="1" applyFont="1" applyFill="1" applyBorder="1" applyAlignment="1">
      <alignment horizontal="right" vertical="center" wrapText="1"/>
    </xf>
    <xf numFmtId="43" fontId="7" fillId="35" borderId="11" xfId="0" applyNumberFormat="1" applyFont="1" applyFill="1" applyBorder="1" applyAlignment="1">
      <alignment horizontal="right" vertical="center" wrapText="1"/>
    </xf>
    <xf numFmtId="10" fontId="0" fillId="0" borderId="11" xfId="0" applyNumberFormat="1" applyBorder="1" applyAlignment="1">
      <alignment horizontal="center"/>
    </xf>
    <xf numFmtId="10" fontId="7" fillId="35" borderId="11" xfId="0" applyNumberFormat="1" applyFont="1" applyFill="1" applyBorder="1" applyAlignment="1">
      <alignment horizontal="right" vertical="center" wrapText="1"/>
    </xf>
    <xf numFmtId="43" fontId="7" fillId="34" borderId="11" xfId="0" applyNumberFormat="1" applyFont="1" applyFill="1" applyBorder="1" applyAlignment="1">
      <alignment horizontal="right" vertical="center" wrapText="1"/>
    </xf>
    <xf numFmtId="10" fontId="7" fillId="34" borderId="11" xfId="0" applyNumberFormat="1" applyFont="1" applyFill="1" applyBorder="1" applyAlignment="1">
      <alignment horizontal="right" vertical="center" wrapText="1"/>
    </xf>
    <xf numFmtId="43" fontId="0" fillId="0" borderId="13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4" fillId="0" borderId="15" xfId="0" applyNumberFormat="1" applyFont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43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3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3" xfId="45"/>
    <cellStyle name="常规 2 4" xfId="46"/>
    <cellStyle name="常规 2 5" xfId="47"/>
    <cellStyle name="常规 3" xfId="48"/>
    <cellStyle name="常规 3 2" xfId="49"/>
    <cellStyle name="常规 3 3" xfId="50"/>
    <cellStyle name="常规 3 4" xfId="51"/>
    <cellStyle name="常规 3 5" xfId="52"/>
    <cellStyle name="常规 4" xfId="53"/>
    <cellStyle name="常规 4 2" xfId="54"/>
    <cellStyle name="常规 4 2 2" xfId="55"/>
    <cellStyle name="常规 4 2 3" xfId="56"/>
    <cellStyle name="常规 4 2 4" xfId="57"/>
    <cellStyle name="常规 4 2 5" xfId="58"/>
    <cellStyle name="常规 4 3" xfId="59"/>
    <cellStyle name="常规 4 4" xfId="60"/>
    <cellStyle name="常规 4 5" xfId="61"/>
    <cellStyle name="常规 5" xfId="62"/>
    <cellStyle name="常规 5 2" xfId="63"/>
    <cellStyle name="常规 5 3" xfId="64"/>
    <cellStyle name="常规 5 4" xfId="65"/>
    <cellStyle name="常规 6" xfId="66"/>
    <cellStyle name="常规 7" xfId="67"/>
    <cellStyle name="常规 8" xfId="68"/>
    <cellStyle name="常规_截止2015年9月17日专项资金统计表" xfId="69"/>
    <cellStyle name="常规_截止2015年9月17日专项资金统计表 2" xfId="70"/>
    <cellStyle name="好" xfId="71"/>
    <cellStyle name="好 2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PageLayoutView="0" workbookViewId="0" topLeftCell="A1">
      <pane xSplit="3" ySplit="4" topLeftCell="D1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5" sqref="M145"/>
    </sheetView>
  </sheetViews>
  <sheetFormatPr defaultColWidth="9.00390625" defaultRowHeight="14.25"/>
  <cols>
    <col min="1" max="1" width="7.125" style="15" customWidth="1"/>
    <col min="2" max="2" width="11.125" style="15" customWidth="1"/>
    <col min="3" max="3" width="28.75390625" style="15" customWidth="1"/>
    <col min="4" max="4" width="9.00390625" style="1" customWidth="1"/>
    <col min="5" max="5" width="12.00390625" style="4" customWidth="1"/>
    <col min="6" max="6" width="11.25390625" style="4" customWidth="1"/>
    <col min="7" max="7" width="11.75390625" style="4" customWidth="1"/>
    <col min="8" max="8" width="8.25390625" style="4" customWidth="1"/>
    <col min="9" max="10" width="11.75390625" style="18" customWidth="1"/>
    <col min="11" max="11" width="17.25390625" style="4" bestFit="1" customWidth="1"/>
    <col min="12" max="12" width="12.75390625" style="4" bestFit="1" customWidth="1"/>
    <col min="13" max="14" width="11.50390625" style="4" customWidth="1"/>
    <col min="15" max="15" width="13.125" style="2" bestFit="1" customWidth="1"/>
  </cols>
  <sheetData>
    <row r="1" spans="1:15" ht="36" customHeight="1">
      <c r="A1" s="97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10" customFormat="1" ht="14.25" customHeight="1">
      <c r="A2" s="14"/>
      <c r="B2" s="14"/>
      <c r="C2" s="14"/>
      <c r="D2" s="6"/>
      <c r="E2" s="7"/>
      <c r="F2" s="8"/>
      <c r="G2" s="8"/>
      <c r="H2" s="8"/>
      <c r="I2" s="16"/>
      <c r="J2" s="16"/>
      <c r="K2" s="8"/>
      <c r="L2" s="8"/>
      <c r="M2" s="9"/>
      <c r="N2" s="9"/>
      <c r="O2" s="3" t="s">
        <v>20</v>
      </c>
    </row>
    <row r="3" spans="1:15" s="11" customFormat="1" ht="24.75" customHeight="1">
      <c r="A3" s="98" t="s">
        <v>1</v>
      </c>
      <c r="B3" s="106" t="s">
        <v>25</v>
      </c>
      <c r="C3" s="106" t="s">
        <v>24</v>
      </c>
      <c r="D3" s="99" t="s">
        <v>2</v>
      </c>
      <c r="E3" s="101" t="s">
        <v>3</v>
      </c>
      <c r="F3" s="94" t="s">
        <v>4</v>
      </c>
      <c r="G3" s="95"/>
      <c r="H3" s="95"/>
      <c r="I3" s="95"/>
      <c r="J3" s="96"/>
      <c r="K3" s="103" t="s">
        <v>5</v>
      </c>
      <c r="L3" s="104"/>
      <c r="M3" s="104"/>
      <c r="N3" s="104"/>
      <c r="O3" s="105"/>
    </row>
    <row r="4" spans="1:15" s="12" customFormat="1" ht="42.75" customHeight="1">
      <c r="A4" s="98"/>
      <c r="B4" s="107"/>
      <c r="C4" s="107"/>
      <c r="D4" s="100"/>
      <c r="E4" s="102"/>
      <c r="F4" s="5" t="s">
        <v>6</v>
      </c>
      <c r="G4" s="5" t="s">
        <v>7</v>
      </c>
      <c r="H4" s="5" t="s">
        <v>8</v>
      </c>
      <c r="I4" s="17" t="s">
        <v>9</v>
      </c>
      <c r="J4" s="17" t="s">
        <v>350</v>
      </c>
      <c r="K4" s="5" t="s">
        <v>21</v>
      </c>
      <c r="L4" s="5" t="s">
        <v>10</v>
      </c>
      <c r="M4" s="5" t="s">
        <v>90</v>
      </c>
      <c r="N4" s="5" t="s">
        <v>91</v>
      </c>
      <c r="O4" s="13" t="s">
        <v>11</v>
      </c>
    </row>
    <row r="5" spans="1:15" s="12" customFormat="1" ht="29.25" customHeight="1">
      <c r="A5" s="61"/>
      <c r="B5" s="62"/>
      <c r="C5" s="65" t="s">
        <v>347</v>
      </c>
      <c r="D5" s="63"/>
      <c r="E5" s="64">
        <f aca="true" t="shared" si="0" ref="E5:K5">E6+E147</f>
        <v>16085</v>
      </c>
      <c r="F5" s="64">
        <f t="shared" si="0"/>
        <v>9179</v>
      </c>
      <c r="G5" s="64">
        <f t="shared" si="0"/>
        <v>2426.398791</v>
      </c>
      <c r="H5" s="64">
        <f t="shared" si="0"/>
        <v>84.72</v>
      </c>
      <c r="I5" s="64">
        <f t="shared" si="0"/>
        <v>6667.881209</v>
      </c>
      <c r="J5" s="74"/>
      <c r="K5" s="64">
        <f t="shared" si="0"/>
        <v>6926</v>
      </c>
      <c r="L5" s="64"/>
      <c r="M5" s="64"/>
      <c r="N5" s="64"/>
      <c r="O5" s="62"/>
    </row>
    <row r="6" spans="1:15" s="21" customFormat="1" ht="27" customHeight="1">
      <c r="A6" s="20"/>
      <c r="B6" s="20"/>
      <c r="C6" s="19" t="s">
        <v>27</v>
      </c>
      <c r="D6" s="22"/>
      <c r="E6" s="23">
        <f aca="true" t="shared" si="1" ref="E6:N6">E7+E104+E140</f>
        <v>8815</v>
      </c>
      <c r="F6" s="23">
        <f t="shared" si="1"/>
        <v>4097</v>
      </c>
      <c r="G6" s="23">
        <f t="shared" si="1"/>
        <v>2426.398791</v>
      </c>
      <c r="H6" s="23">
        <f t="shared" si="1"/>
        <v>84.72</v>
      </c>
      <c r="I6" s="23">
        <f t="shared" si="1"/>
        <v>1585.8812090000001</v>
      </c>
      <c r="J6" s="75">
        <f>G6/F6</f>
        <v>0.5922379279960948</v>
      </c>
      <c r="K6" s="23">
        <f t="shared" si="1"/>
        <v>4718</v>
      </c>
      <c r="L6" s="23">
        <f t="shared" si="1"/>
        <v>0</v>
      </c>
      <c r="M6" s="23">
        <f t="shared" si="1"/>
        <v>257.424489</v>
      </c>
      <c r="N6" s="23">
        <f t="shared" si="1"/>
        <v>0</v>
      </c>
      <c r="O6" s="24"/>
    </row>
    <row r="7" spans="1:15" s="30" customFormat="1" ht="31.5" customHeight="1">
      <c r="A7" s="25" t="s">
        <v>0</v>
      </c>
      <c r="B7" s="25" t="s">
        <v>28</v>
      </c>
      <c r="C7" s="26" t="s">
        <v>29</v>
      </c>
      <c r="D7" s="27"/>
      <c r="E7" s="28">
        <f aca="true" t="shared" si="2" ref="E7:N7">E8+E13+E20+E24+E103</f>
        <v>3150</v>
      </c>
      <c r="F7" s="28">
        <f t="shared" si="2"/>
        <v>1154</v>
      </c>
      <c r="G7" s="28">
        <f t="shared" si="2"/>
        <v>399.3348199999999</v>
      </c>
      <c r="H7" s="28">
        <f t="shared" si="2"/>
        <v>0</v>
      </c>
      <c r="I7" s="89">
        <f t="shared" si="2"/>
        <v>754.6651800000001</v>
      </c>
      <c r="J7" s="90">
        <f>G7/F7</f>
        <v>0.3460440381282495</v>
      </c>
      <c r="K7" s="28">
        <f t="shared" si="2"/>
        <v>1996</v>
      </c>
      <c r="L7" s="28">
        <f t="shared" si="2"/>
        <v>0</v>
      </c>
      <c r="M7" s="28">
        <f t="shared" si="2"/>
        <v>257.424489</v>
      </c>
      <c r="N7" s="28">
        <f t="shared" si="2"/>
        <v>0</v>
      </c>
      <c r="O7" s="29"/>
    </row>
    <row r="8" spans="1:15" s="36" customFormat="1" ht="31.5" customHeight="1">
      <c r="A8" s="31"/>
      <c r="B8" s="31"/>
      <c r="C8" s="32" t="s">
        <v>46</v>
      </c>
      <c r="D8" s="33"/>
      <c r="E8" s="35">
        <f>F8+K8</f>
        <v>750</v>
      </c>
      <c r="F8" s="35">
        <f>SUM(F9:F12)</f>
        <v>400</v>
      </c>
      <c r="G8" s="35">
        <f>SUM(G9:G12)</f>
        <v>183.12698999999998</v>
      </c>
      <c r="H8" s="35">
        <f>SUM(H9:H12)</f>
        <v>0</v>
      </c>
      <c r="I8" s="35">
        <f>SUM(I9:I12)</f>
        <v>216.87301000000002</v>
      </c>
      <c r="J8" s="77">
        <f>G8/F8</f>
        <v>0.4578174749999999</v>
      </c>
      <c r="K8" s="35">
        <v>350</v>
      </c>
      <c r="L8" s="35"/>
      <c r="M8" s="35"/>
      <c r="N8" s="35"/>
      <c r="O8" s="35"/>
    </row>
    <row r="9" spans="1:15" ht="27" customHeight="1">
      <c r="A9" s="41">
        <v>1</v>
      </c>
      <c r="B9" s="38" t="s">
        <v>47</v>
      </c>
      <c r="C9" s="37" t="s">
        <v>31</v>
      </c>
      <c r="D9" s="39" t="s">
        <v>19</v>
      </c>
      <c r="E9" s="40">
        <v>0</v>
      </c>
      <c r="F9" s="40">
        <v>50</v>
      </c>
      <c r="G9" s="40">
        <f>F9-H9-I9</f>
        <v>4.609999999999999</v>
      </c>
      <c r="H9" s="40">
        <v>0</v>
      </c>
      <c r="I9" s="40">
        <v>45.39</v>
      </c>
      <c r="J9" s="78">
        <f>G9/F9</f>
        <v>0.09219999999999999</v>
      </c>
      <c r="K9" s="40"/>
      <c r="L9" s="46"/>
      <c r="M9" s="46"/>
      <c r="N9" s="46"/>
      <c r="O9" s="46"/>
    </row>
    <row r="10" spans="1:15" ht="27" customHeight="1">
      <c r="A10" s="41">
        <v>2</v>
      </c>
      <c r="B10" s="38" t="s">
        <v>47</v>
      </c>
      <c r="C10" s="37" t="s">
        <v>32</v>
      </c>
      <c r="D10" s="39" t="s">
        <v>14</v>
      </c>
      <c r="E10" s="40">
        <v>0</v>
      </c>
      <c r="F10" s="40">
        <v>150</v>
      </c>
      <c r="G10" s="40">
        <f aca="true" t="shared" si="3" ref="G10:G73">F10-H10-I10</f>
        <v>148.3549</v>
      </c>
      <c r="H10" s="40">
        <v>0</v>
      </c>
      <c r="I10" s="40">
        <v>1.6451</v>
      </c>
      <c r="J10" s="78">
        <f aca="true" t="shared" si="4" ref="J10:J73">G10/F10</f>
        <v>0.9890326666666666</v>
      </c>
      <c r="K10" s="40"/>
      <c r="L10" s="46"/>
      <c r="M10" s="46"/>
      <c r="N10" s="46"/>
      <c r="O10" s="46"/>
    </row>
    <row r="11" spans="1:15" ht="27" customHeight="1">
      <c r="A11" s="41">
        <v>3</v>
      </c>
      <c r="B11" s="38" t="s">
        <v>47</v>
      </c>
      <c r="C11" s="37" t="s">
        <v>33</v>
      </c>
      <c r="D11" s="39" t="s">
        <v>16</v>
      </c>
      <c r="E11" s="40">
        <v>0</v>
      </c>
      <c r="F11" s="40">
        <v>50</v>
      </c>
      <c r="G11" s="40">
        <f t="shared" si="3"/>
        <v>2.3576499999999996</v>
      </c>
      <c r="H11" s="40">
        <v>0</v>
      </c>
      <c r="I11" s="40">
        <v>47.64235</v>
      </c>
      <c r="J11" s="78">
        <f t="shared" si="4"/>
        <v>0.047152999999999994</v>
      </c>
      <c r="K11" s="40"/>
      <c r="L11" s="46"/>
      <c r="M11" s="46"/>
      <c r="N11" s="46"/>
      <c r="O11" s="46"/>
    </row>
    <row r="12" spans="1:15" ht="27" customHeight="1">
      <c r="A12" s="41">
        <v>4</v>
      </c>
      <c r="B12" s="38" t="s">
        <v>47</v>
      </c>
      <c r="C12" s="37" t="s">
        <v>34</v>
      </c>
      <c r="D12" s="39" t="s">
        <v>12</v>
      </c>
      <c r="E12" s="40">
        <v>0</v>
      </c>
      <c r="F12" s="40">
        <v>150</v>
      </c>
      <c r="G12" s="40">
        <f t="shared" si="3"/>
        <v>27.804439999999985</v>
      </c>
      <c r="H12" s="40">
        <v>0</v>
      </c>
      <c r="I12" s="40">
        <v>122.19556000000001</v>
      </c>
      <c r="J12" s="78">
        <f t="shared" si="4"/>
        <v>0.18536293333333323</v>
      </c>
      <c r="K12" s="40"/>
      <c r="L12" s="46"/>
      <c r="M12" s="46"/>
      <c r="N12" s="46"/>
      <c r="O12" s="46"/>
    </row>
    <row r="13" spans="1:15" ht="27" customHeight="1">
      <c r="A13" s="42"/>
      <c r="B13" s="42"/>
      <c r="C13" s="45" t="s">
        <v>48</v>
      </c>
      <c r="D13" s="43"/>
      <c r="E13" s="35">
        <f>F13+K13</f>
        <v>750</v>
      </c>
      <c r="F13" s="47">
        <f>SUM(F14:F19)</f>
        <v>254</v>
      </c>
      <c r="G13" s="47">
        <f>SUM(G14:G19)</f>
        <v>88.52432999999999</v>
      </c>
      <c r="H13" s="47">
        <f>SUM(H14:H19)</f>
        <v>0</v>
      </c>
      <c r="I13" s="47">
        <f>SUM(I14:I19)</f>
        <v>165.47567</v>
      </c>
      <c r="J13" s="77">
        <f>G13/F13</f>
        <v>0.3485209842519685</v>
      </c>
      <c r="K13" s="47">
        <v>496</v>
      </c>
      <c r="L13" s="47"/>
      <c r="M13" s="47">
        <f>90+29.52</f>
        <v>119.52</v>
      </c>
      <c r="N13" s="47"/>
      <c r="O13" s="47"/>
    </row>
    <row r="14" spans="1:15" ht="27" customHeight="1">
      <c r="A14" s="41">
        <v>1</v>
      </c>
      <c r="B14" s="38" t="s">
        <v>47</v>
      </c>
      <c r="C14" s="37" t="s">
        <v>35</v>
      </c>
      <c r="D14" s="39" t="s">
        <v>30</v>
      </c>
      <c r="E14" s="46">
        <v>0</v>
      </c>
      <c r="F14" s="40">
        <v>50</v>
      </c>
      <c r="G14" s="40">
        <f t="shared" si="3"/>
        <v>7.746600000000001</v>
      </c>
      <c r="H14" s="40">
        <v>0</v>
      </c>
      <c r="I14" s="40">
        <v>42.2534</v>
      </c>
      <c r="J14" s="78">
        <f t="shared" si="4"/>
        <v>0.15493200000000001</v>
      </c>
      <c r="K14" s="40"/>
      <c r="L14" s="46"/>
      <c r="M14" s="46"/>
      <c r="N14" s="46"/>
      <c r="O14" s="46"/>
    </row>
    <row r="15" spans="1:15" ht="27" customHeight="1">
      <c r="A15" s="41">
        <v>2</v>
      </c>
      <c r="B15" s="38" t="s">
        <v>47</v>
      </c>
      <c r="C15" s="37" t="s">
        <v>36</v>
      </c>
      <c r="D15" s="39" t="s">
        <v>15</v>
      </c>
      <c r="E15" s="46">
        <v>0</v>
      </c>
      <c r="F15" s="40">
        <v>30</v>
      </c>
      <c r="G15" s="40">
        <f t="shared" si="3"/>
        <v>13.530977</v>
      </c>
      <c r="H15" s="40">
        <v>0</v>
      </c>
      <c r="I15" s="40">
        <v>16.469023</v>
      </c>
      <c r="J15" s="78">
        <f t="shared" si="4"/>
        <v>0.4510325666666667</v>
      </c>
      <c r="K15" s="40"/>
      <c r="L15" s="46"/>
      <c r="M15" s="46"/>
      <c r="N15" s="46"/>
      <c r="O15" s="46"/>
    </row>
    <row r="16" spans="1:15" ht="27" customHeight="1">
      <c r="A16" s="41">
        <v>3</v>
      </c>
      <c r="B16" s="38" t="s">
        <v>47</v>
      </c>
      <c r="C16" s="37" t="s">
        <v>37</v>
      </c>
      <c r="D16" s="39" t="s">
        <v>23</v>
      </c>
      <c r="E16" s="46">
        <v>0</v>
      </c>
      <c r="F16" s="40">
        <v>4</v>
      </c>
      <c r="G16" s="40">
        <f t="shared" si="3"/>
        <v>2.6432</v>
      </c>
      <c r="H16" s="40">
        <v>0</v>
      </c>
      <c r="I16" s="40">
        <v>1.3568</v>
      </c>
      <c r="J16" s="78">
        <f t="shared" si="4"/>
        <v>0.6608</v>
      </c>
      <c r="K16" s="40"/>
      <c r="L16" s="46"/>
      <c r="M16" s="46"/>
      <c r="N16" s="46"/>
      <c r="O16" s="46"/>
    </row>
    <row r="17" spans="1:15" ht="27" customHeight="1">
      <c r="A17" s="41">
        <v>4</v>
      </c>
      <c r="B17" s="38" t="s">
        <v>47</v>
      </c>
      <c r="C17" s="37" t="s">
        <v>38</v>
      </c>
      <c r="D17" s="39" t="s">
        <v>23</v>
      </c>
      <c r="E17" s="46">
        <v>0</v>
      </c>
      <c r="F17" s="40">
        <v>70</v>
      </c>
      <c r="G17" s="40">
        <f t="shared" si="3"/>
        <v>18.45073</v>
      </c>
      <c r="H17" s="40">
        <v>0</v>
      </c>
      <c r="I17" s="40">
        <v>51.54927</v>
      </c>
      <c r="J17" s="78">
        <f t="shared" si="4"/>
        <v>0.26358185714285715</v>
      </c>
      <c r="K17" s="40"/>
      <c r="L17" s="46"/>
      <c r="M17" s="46"/>
      <c r="N17" s="46"/>
      <c r="O17" s="46"/>
    </row>
    <row r="18" spans="1:15" ht="27" customHeight="1">
      <c r="A18" s="41">
        <v>5</v>
      </c>
      <c r="B18" s="38" t="s">
        <v>47</v>
      </c>
      <c r="C18" s="37" t="s">
        <v>39</v>
      </c>
      <c r="D18" s="39" t="s">
        <v>22</v>
      </c>
      <c r="E18" s="46">
        <v>0</v>
      </c>
      <c r="F18" s="40">
        <v>50</v>
      </c>
      <c r="G18" s="40">
        <f t="shared" si="3"/>
        <v>33.477703</v>
      </c>
      <c r="H18" s="40">
        <v>0</v>
      </c>
      <c r="I18" s="40">
        <v>16.522297000000002</v>
      </c>
      <c r="J18" s="78">
        <f t="shared" si="4"/>
        <v>0.66955406</v>
      </c>
      <c r="K18" s="40"/>
      <c r="L18" s="46"/>
      <c r="M18" s="46"/>
      <c r="N18" s="46"/>
      <c r="O18" s="46"/>
    </row>
    <row r="19" spans="1:15" ht="27" customHeight="1">
      <c r="A19" s="41">
        <v>6</v>
      </c>
      <c r="B19" s="38" t="s">
        <v>47</v>
      </c>
      <c r="C19" s="37" t="s">
        <v>40</v>
      </c>
      <c r="D19" s="39" t="s">
        <v>23</v>
      </c>
      <c r="E19" s="46">
        <v>0</v>
      </c>
      <c r="F19" s="40">
        <v>50</v>
      </c>
      <c r="G19" s="40">
        <f t="shared" si="3"/>
        <v>12.67512</v>
      </c>
      <c r="H19" s="40">
        <v>0</v>
      </c>
      <c r="I19" s="40">
        <v>37.32488</v>
      </c>
      <c r="J19" s="78">
        <f t="shared" si="4"/>
        <v>0.2535024</v>
      </c>
      <c r="K19" s="40"/>
      <c r="L19" s="46"/>
      <c r="M19" s="46"/>
      <c r="N19" s="46"/>
      <c r="O19" s="46"/>
    </row>
    <row r="20" spans="1:15" ht="27" customHeight="1">
      <c r="A20" s="42"/>
      <c r="B20" s="42"/>
      <c r="C20" s="45" t="s">
        <v>49</v>
      </c>
      <c r="D20" s="43"/>
      <c r="E20" s="35">
        <f>F20+K20</f>
        <v>800</v>
      </c>
      <c r="F20" s="47">
        <f>SUM(F21:F23)</f>
        <v>200</v>
      </c>
      <c r="G20" s="47">
        <f>SUM(G21:G23)</f>
        <v>18.995775999999992</v>
      </c>
      <c r="H20" s="47">
        <f>SUM(H21:H23)</f>
        <v>0</v>
      </c>
      <c r="I20" s="47">
        <f>SUM(I21:I23)</f>
        <v>181.00422400000002</v>
      </c>
      <c r="J20" s="77">
        <f>G20/F20</f>
        <v>0.09497887999999996</v>
      </c>
      <c r="K20" s="47">
        <v>600</v>
      </c>
      <c r="L20" s="47"/>
      <c r="M20" s="47">
        <f>24.9+49.06</f>
        <v>73.96000000000001</v>
      </c>
      <c r="N20" s="47"/>
      <c r="O20" s="47"/>
    </row>
    <row r="21" spans="1:15" ht="27" customHeight="1">
      <c r="A21" s="41">
        <v>1</v>
      </c>
      <c r="B21" s="38" t="s">
        <v>47</v>
      </c>
      <c r="C21" s="37" t="s">
        <v>41</v>
      </c>
      <c r="D21" s="39" t="s">
        <v>18</v>
      </c>
      <c r="E21" s="46">
        <v>0</v>
      </c>
      <c r="F21" s="40">
        <v>20</v>
      </c>
      <c r="G21" s="40">
        <f t="shared" si="3"/>
        <v>0.2041499999999985</v>
      </c>
      <c r="H21" s="40">
        <v>0</v>
      </c>
      <c r="I21" s="40">
        <v>19.79585</v>
      </c>
      <c r="J21" s="78">
        <f t="shared" si="4"/>
        <v>0.010207499999999925</v>
      </c>
      <c r="K21" s="40"/>
      <c r="L21" s="46"/>
      <c r="M21" s="46"/>
      <c r="N21" s="46"/>
      <c r="O21" s="46"/>
    </row>
    <row r="22" spans="1:15" ht="27" customHeight="1">
      <c r="A22" s="41">
        <v>2</v>
      </c>
      <c r="B22" s="38" t="s">
        <v>47</v>
      </c>
      <c r="C22" s="37" t="s">
        <v>42</v>
      </c>
      <c r="D22" s="39" t="s">
        <v>17</v>
      </c>
      <c r="E22" s="46">
        <v>0</v>
      </c>
      <c r="F22" s="40">
        <v>100</v>
      </c>
      <c r="G22" s="40">
        <f t="shared" si="3"/>
        <v>4.935964999999996</v>
      </c>
      <c r="H22" s="40">
        <v>0</v>
      </c>
      <c r="I22" s="40">
        <v>95.064035</v>
      </c>
      <c r="J22" s="78">
        <f t="shared" si="4"/>
        <v>0.049359649999999956</v>
      </c>
      <c r="K22" s="40"/>
      <c r="L22" s="46"/>
      <c r="M22" s="46"/>
      <c r="N22" s="46"/>
      <c r="O22" s="46"/>
    </row>
    <row r="23" spans="1:15" ht="27" customHeight="1">
      <c r="A23" s="41">
        <v>3</v>
      </c>
      <c r="B23" s="38" t="s">
        <v>47</v>
      </c>
      <c r="C23" s="37" t="s">
        <v>43</v>
      </c>
      <c r="D23" s="39" t="s">
        <v>23</v>
      </c>
      <c r="E23" s="46">
        <v>0</v>
      </c>
      <c r="F23" s="40">
        <v>80</v>
      </c>
      <c r="G23" s="40">
        <f t="shared" si="3"/>
        <v>13.855660999999998</v>
      </c>
      <c r="H23" s="40">
        <v>0</v>
      </c>
      <c r="I23" s="40">
        <v>66.144339</v>
      </c>
      <c r="J23" s="78">
        <f t="shared" si="4"/>
        <v>0.17319576249999996</v>
      </c>
      <c r="K23" s="40"/>
      <c r="L23" s="46"/>
      <c r="M23" s="46"/>
      <c r="N23" s="46"/>
      <c r="O23" s="46"/>
    </row>
    <row r="24" spans="1:15" s="44" customFormat="1" ht="27" customHeight="1">
      <c r="A24" s="42"/>
      <c r="B24" s="42"/>
      <c r="C24" s="45" t="s">
        <v>50</v>
      </c>
      <c r="D24" s="43"/>
      <c r="E24" s="35">
        <f>F24+K24</f>
        <v>300</v>
      </c>
      <c r="F24" s="47">
        <f>SUM(F25:F102)</f>
        <v>300</v>
      </c>
      <c r="G24" s="47">
        <f>SUM(G25:G102)</f>
        <v>108.68772399999997</v>
      </c>
      <c r="H24" s="47">
        <f>SUM(H25:H26)</f>
        <v>0</v>
      </c>
      <c r="I24" s="47">
        <f>SUM(I25:I102)</f>
        <v>191.312276</v>
      </c>
      <c r="J24" s="77">
        <f>G24/F24</f>
        <v>0.36229241333333323</v>
      </c>
      <c r="K24" s="47">
        <v>0</v>
      </c>
      <c r="L24" s="47"/>
      <c r="M24" s="47"/>
      <c r="N24" s="47"/>
      <c r="O24" s="47"/>
    </row>
    <row r="25" spans="1:15" ht="27" customHeight="1">
      <c r="A25" s="41">
        <v>1</v>
      </c>
      <c r="B25" s="38" t="s">
        <v>47</v>
      </c>
      <c r="C25" s="37" t="s">
        <v>44</v>
      </c>
      <c r="D25" s="39" t="s">
        <v>26</v>
      </c>
      <c r="E25" s="46">
        <v>0</v>
      </c>
      <c r="F25" s="40">
        <v>130.5</v>
      </c>
      <c r="G25" s="40">
        <f t="shared" si="3"/>
        <v>93.754883</v>
      </c>
      <c r="H25" s="40">
        <v>0</v>
      </c>
      <c r="I25" s="40">
        <v>36.745117</v>
      </c>
      <c r="J25" s="78">
        <f t="shared" si="4"/>
        <v>0.7184282222222222</v>
      </c>
      <c r="K25" s="40"/>
      <c r="L25" s="46"/>
      <c r="M25" s="46"/>
      <c r="N25" s="46"/>
      <c r="O25" s="46"/>
    </row>
    <row r="26" spans="1:15" ht="27" customHeight="1">
      <c r="A26" s="41">
        <v>2</v>
      </c>
      <c r="B26" s="38" t="s">
        <v>47</v>
      </c>
      <c r="C26" s="37" t="s">
        <v>45</v>
      </c>
      <c r="D26" s="39" t="s">
        <v>13</v>
      </c>
      <c r="E26" s="46">
        <v>0</v>
      </c>
      <c r="F26" s="40">
        <v>31</v>
      </c>
      <c r="G26" s="40">
        <f t="shared" si="3"/>
        <v>0.9496000000000002</v>
      </c>
      <c r="H26" s="40">
        <v>0</v>
      </c>
      <c r="I26" s="40">
        <v>30.0504</v>
      </c>
      <c r="J26" s="78">
        <f t="shared" si="4"/>
        <v>0.030632258064516135</v>
      </c>
      <c r="K26" s="40"/>
      <c r="L26" s="46"/>
      <c r="M26" s="46"/>
      <c r="N26" s="46"/>
      <c r="O26" s="46"/>
    </row>
    <row r="27" spans="1:15" ht="27" customHeight="1">
      <c r="A27" s="41">
        <v>3</v>
      </c>
      <c r="B27" s="38" t="s">
        <v>47</v>
      </c>
      <c r="C27" s="37" t="s">
        <v>134</v>
      </c>
      <c r="D27" s="39" t="s">
        <v>93</v>
      </c>
      <c r="E27" s="46"/>
      <c r="F27" s="46">
        <v>1.5</v>
      </c>
      <c r="G27" s="40">
        <f t="shared" si="3"/>
        <v>0.20484999999999998</v>
      </c>
      <c r="H27" s="40"/>
      <c r="I27" s="40">
        <v>1.29515</v>
      </c>
      <c r="J27" s="78">
        <f t="shared" si="4"/>
        <v>0.13656666666666664</v>
      </c>
      <c r="K27" s="40"/>
      <c r="L27" s="46"/>
      <c r="M27" s="46"/>
      <c r="N27" s="46"/>
      <c r="O27" s="46"/>
    </row>
    <row r="28" spans="1:15" ht="27" customHeight="1">
      <c r="A28" s="41">
        <v>4</v>
      </c>
      <c r="B28" s="38" t="s">
        <v>47</v>
      </c>
      <c r="C28" s="37" t="s">
        <v>135</v>
      </c>
      <c r="D28" s="39" t="s">
        <v>94</v>
      </c>
      <c r="E28" s="46"/>
      <c r="F28" s="46">
        <v>2</v>
      </c>
      <c r="G28" s="40">
        <f t="shared" si="3"/>
        <v>0.2435799999999999</v>
      </c>
      <c r="H28" s="40"/>
      <c r="I28" s="40">
        <v>1.75642</v>
      </c>
      <c r="J28" s="78">
        <f t="shared" si="4"/>
        <v>0.12178999999999995</v>
      </c>
      <c r="K28" s="40"/>
      <c r="L28" s="46"/>
      <c r="M28" s="46"/>
      <c r="N28" s="46"/>
      <c r="O28" s="46"/>
    </row>
    <row r="29" spans="1:15" ht="27" customHeight="1">
      <c r="A29" s="41">
        <v>5</v>
      </c>
      <c r="B29" s="38" t="s">
        <v>47</v>
      </c>
      <c r="C29" s="37" t="s">
        <v>136</v>
      </c>
      <c r="D29" s="39" t="s">
        <v>95</v>
      </c>
      <c r="E29" s="46"/>
      <c r="F29" s="46">
        <v>2</v>
      </c>
      <c r="G29" s="40">
        <f t="shared" si="3"/>
        <v>0.22117999999999993</v>
      </c>
      <c r="H29" s="40"/>
      <c r="I29" s="40">
        <v>1.77882</v>
      </c>
      <c r="J29" s="78">
        <f t="shared" si="4"/>
        <v>0.11058999999999997</v>
      </c>
      <c r="K29" s="40"/>
      <c r="L29" s="46"/>
      <c r="M29" s="46"/>
      <c r="N29" s="46"/>
      <c r="O29" s="46"/>
    </row>
    <row r="30" spans="1:15" ht="27" customHeight="1">
      <c r="A30" s="41">
        <v>6</v>
      </c>
      <c r="B30" s="38" t="s">
        <v>47</v>
      </c>
      <c r="C30" s="37" t="s">
        <v>137</v>
      </c>
      <c r="D30" s="39" t="s">
        <v>96</v>
      </c>
      <c r="E30" s="46"/>
      <c r="F30" s="46">
        <v>1.5</v>
      </c>
      <c r="G30" s="40">
        <f t="shared" si="3"/>
        <v>0</v>
      </c>
      <c r="H30" s="40"/>
      <c r="I30" s="40">
        <v>1.5</v>
      </c>
      <c r="J30" s="78">
        <f t="shared" si="4"/>
        <v>0</v>
      </c>
      <c r="K30" s="40"/>
      <c r="L30" s="46"/>
      <c r="M30" s="46"/>
      <c r="N30" s="46"/>
      <c r="O30" s="46"/>
    </row>
    <row r="31" spans="1:15" ht="27" customHeight="1">
      <c r="A31" s="41">
        <v>7</v>
      </c>
      <c r="B31" s="38" t="s">
        <v>47</v>
      </c>
      <c r="C31" s="37" t="s">
        <v>138</v>
      </c>
      <c r="D31" s="39" t="s">
        <v>97</v>
      </c>
      <c r="E31" s="46"/>
      <c r="F31" s="46">
        <v>2</v>
      </c>
      <c r="G31" s="40">
        <f t="shared" si="3"/>
        <v>0.8500000000000001</v>
      </c>
      <c r="H31" s="40"/>
      <c r="I31" s="40">
        <v>1.15</v>
      </c>
      <c r="J31" s="78">
        <f t="shared" si="4"/>
        <v>0.42500000000000004</v>
      </c>
      <c r="K31" s="40"/>
      <c r="L31" s="46"/>
      <c r="M31" s="46"/>
      <c r="N31" s="46"/>
      <c r="O31" s="46"/>
    </row>
    <row r="32" spans="1:15" ht="27" customHeight="1">
      <c r="A32" s="41">
        <v>8</v>
      </c>
      <c r="B32" s="38" t="s">
        <v>47</v>
      </c>
      <c r="C32" s="37" t="s">
        <v>139</v>
      </c>
      <c r="D32" s="39" t="s">
        <v>98</v>
      </c>
      <c r="E32" s="46"/>
      <c r="F32" s="46">
        <v>2</v>
      </c>
      <c r="G32" s="40">
        <f t="shared" si="3"/>
        <v>0</v>
      </c>
      <c r="H32" s="40"/>
      <c r="I32" s="40">
        <v>2</v>
      </c>
      <c r="J32" s="78">
        <f t="shared" si="4"/>
        <v>0</v>
      </c>
      <c r="K32" s="40"/>
      <c r="L32" s="46"/>
      <c r="M32" s="46"/>
      <c r="N32" s="46"/>
      <c r="O32" s="46"/>
    </row>
    <row r="33" spans="1:15" ht="27" customHeight="1">
      <c r="A33" s="41">
        <v>9</v>
      </c>
      <c r="B33" s="38" t="s">
        <v>47</v>
      </c>
      <c r="C33" s="37" t="s">
        <v>140</v>
      </c>
      <c r="D33" s="39" t="s">
        <v>99</v>
      </c>
      <c r="E33" s="46"/>
      <c r="F33" s="46">
        <v>2</v>
      </c>
      <c r="G33" s="40">
        <f t="shared" si="3"/>
        <v>0</v>
      </c>
      <c r="H33" s="40"/>
      <c r="I33" s="40">
        <v>2</v>
      </c>
      <c r="J33" s="78">
        <f t="shared" si="4"/>
        <v>0</v>
      </c>
      <c r="K33" s="40"/>
      <c r="L33" s="46"/>
      <c r="M33" s="46"/>
      <c r="N33" s="46"/>
      <c r="O33" s="46"/>
    </row>
    <row r="34" spans="1:15" ht="27" customHeight="1">
      <c r="A34" s="41">
        <v>10</v>
      </c>
      <c r="B34" s="38" t="s">
        <v>47</v>
      </c>
      <c r="C34" s="37" t="s">
        <v>141</v>
      </c>
      <c r="D34" s="39" t="s">
        <v>100</v>
      </c>
      <c r="E34" s="46"/>
      <c r="F34" s="46">
        <v>2</v>
      </c>
      <c r="G34" s="40">
        <f t="shared" si="3"/>
        <v>1.1515</v>
      </c>
      <c r="H34" s="40"/>
      <c r="I34" s="40">
        <v>0.8485</v>
      </c>
      <c r="J34" s="78">
        <f t="shared" si="4"/>
        <v>0.57575</v>
      </c>
      <c r="K34" s="40"/>
      <c r="L34" s="46"/>
      <c r="M34" s="46"/>
      <c r="N34" s="46"/>
      <c r="O34" s="46"/>
    </row>
    <row r="35" spans="1:15" ht="27" customHeight="1">
      <c r="A35" s="41">
        <v>11</v>
      </c>
      <c r="B35" s="38" t="s">
        <v>47</v>
      </c>
      <c r="C35" s="37" t="s">
        <v>142</v>
      </c>
      <c r="D35" s="39" t="s">
        <v>101</v>
      </c>
      <c r="E35" s="46"/>
      <c r="F35" s="46">
        <v>2</v>
      </c>
      <c r="G35" s="40">
        <f t="shared" si="3"/>
        <v>0</v>
      </c>
      <c r="H35" s="40"/>
      <c r="I35" s="40">
        <v>2</v>
      </c>
      <c r="J35" s="78">
        <f t="shared" si="4"/>
        <v>0</v>
      </c>
      <c r="K35" s="40"/>
      <c r="L35" s="46"/>
      <c r="M35" s="46"/>
      <c r="N35" s="46"/>
      <c r="O35" s="46"/>
    </row>
    <row r="36" spans="1:15" ht="27" customHeight="1">
      <c r="A36" s="41">
        <v>12</v>
      </c>
      <c r="B36" s="38" t="s">
        <v>47</v>
      </c>
      <c r="C36" s="37" t="s">
        <v>143</v>
      </c>
      <c r="D36" s="39" t="s">
        <v>102</v>
      </c>
      <c r="E36" s="46"/>
      <c r="F36" s="46">
        <v>2</v>
      </c>
      <c r="G36" s="40">
        <f t="shared" si="3"/>
        <v>1.2301609999999998</v>
      </c>
      <c r="H36" s="40"/>
      <c r="I36" s="40">
        <v>0.769839</v>
      </c>
      <c r="J36" s="78">
        <f t="shared" si="4"/>
        <v>0.6150804999999999</v>
      </c>
      <c r="K36" s="40"/>
      <c r="L36" s="46"/>
      <c r="M36" s="46"/>
      <c r="N36" s="46"/>
      <c r="O36" s="46"/>
    </row>
    <row r="37" spans="1:15" ht="27" customHeight="1">
      <c r="A37" s="41">
        <v>13</v>
      </c>
      <c r="B37" s="38" t="s">
        <v>47</v>
      </c>
      <c r="C37" s="37" t="s">
        <v>144</v>
      </c>
      <c r="D37" s="39" t="s">
        <v>103</v>
      </c>
      <c r="E37" s="46"/>
      <c r="F37" s="46">
        <v>1.5</v>
      </c>
      <c r="G37" s="40">
        <f t="shared" si="3"/>
        <v>0</v>
      </c>
      <c r="H37" s="40"/>
      <c r="I37" s="40">
        <v>1.5</v>
      </c>
      <c r="J37" s="78">
        <f t="shared" si="4"/>
        <v>0</v>
      </c>
      <c r="K37" s="40"/>
      <c r="L37" s="46"/>
      <c r="M37" s="46"/>
      <c r="N37" s="46"/>
      <c r="O37" s="46"/>
    </row>
    <row r="38" spans="1:15" ht="27" customHeight="1">
      <c r="A38" s="41">
        <v>14</v>
      </c>
      <c r="B38" s="38" t="s">
        <v>47</v>
      </c>
      <c r="C38" s="37" t="s">
        <v>145</v>
      </c>
      <c r="D38" s="39" t="s">
        <v>104</v>
      </c>
      <c r="E38" s="46"/>
      <c r="F38" s="46">
        <v>1.5</v>
      </c>
      <c r="G38" s="40">
        <f t="shared" si="3"/>
        <v>0</v>
      </c>
      <c r="H38" s="40"/>
      <c r="I38" s="40">
        <v>1.5</v>
      </c>
      <c r="J38" s="78">
        <f t="shared" si="4"/>
        <v>0</v>
      </c>
      <c r="K38" s="40"/>
      <c r="L38" s="46"/>
      <c r="M38" s="46"/>
      <c r="N38" s="46"/>
      <c r="O38" s="46"/>
    </row>
    <row r="39" spans="1:15" ht="27" customHeight="1">
      <c r="A39" s="41">
        <v>15</v>
      </c>
      <c r="B39" s="38" t="s">
        <v>47</v>
      </c>
      <c r="C39" s="37" t="s">
        <v>146</v>
      </c>
      <c r="D39" s="39" t="s">
        <v>105</v>
      </c>
      <c r="E39" s="46"/>
      <c r="F39" s="46">
        <v>1.5</v>
      </c>
      <c r="G39" s="40">
        <f t="shared" si="3"/>
        <v>0</v>
      </c>
      <c r="H39" s="40"/>
      <c r="I39" s="40">
        <v>1.5</v>
      </c>
      <c r="J39" s="78">
        <f t="shared" si="4"/>
        <v>0</v>
      </c>
      <c r="K39" s="40"/>
      <c r="L39" s="46"/>
      <c r="M39" s="46"/>
      <c r="N39" s="46"/>
      <c r="O39" s="46"/>
    </row>
    <row r="40" spans="1:15" ht="27" customHeight="1">
      <c r="A40" s="41">
        <v>16</v>
      </c>
      <c r="B40" s="38" t="s">
        <v>47</v>
      </c>
      <c r="C40" s="37" t="s">
        <v>147</v>
      </c>
      <c r="D40" s="39" t="s">
        <v>106</v>
      </c>
      <c r="E40" s="46"/>
      <c r="F40" s="46">
        <v>2</v>
      </c>
      <c r="G40" s="40">
        <f t="shared" si="3"/>
        <v>0</v>
      </c>
      <c r="H40" s="40"/>
      <c r="I40" s="40">
        <v>2</v>
      </c>
      <c r="J40" s="78">
        <f t="shared" si="4"/>
        <v>0</v>
      </c>
      <c r="K40" s="40"/>
      <c r="L40" s="46"/>
      <c r="M40" s="46"/>
      <c r="N40" s="46"/>
      <c r="O40" s="46"/>
    </row>
    <row r="41" spans="1:15" ht="27" customHeight="1">
      <c r="A41" s="41">
        <v>17</v>
      </c>
      <c r="B41" s="38" t="s">
        <v>47</v>
      </c>
      <c r="C41" s="37" t="s">
        <v>148</v>
      </c>
      <c r="D41" s="39" t="s">
        <v>107</v>
      </c>
      <c r="E41" s="46"/>
      <c r="F41" s="46">
        <v>2</v>
      </c>
      <c r="G41" s="40">
        <f t="shared" si="3"/>
        <v>0</v>
      </c>
      <c r="H41" s="40"/>
      <c r="I41" s="40">
        <v>2</v>
      </c>
      <c r="J41" s="78">
        <f t="shared" si="4"/>
        <v>0</v>
      </c>
      <c r="K41" s="40"/>
      <c r="L41" s="46"/>
      <c r="M41" s="46"/>
      <c r="N41" s="46"/>
      <c r="O41" s="46"/>
    </row>
    <row r="42" spans="1:15" ht="27" customHeight="1">
      <c r="A42" s="41">
        <v>18</v>
      </c>
      <c r="B42" s="38" t="s">
        <v>47</v>
      </c>
      <c r="C42" s="37" t="s">
        <v>149</v>
      </c>
      <c r="D42" s="39" t="s">
        <v>108</v>
      </c>
      <c r="E42" s="46"/>
      <c r="F42" s="46">
        <v>2</v>
      </c>
      <c r="G42" s="40">
        <f t="shared" si="3"/>
        <v>0</v>
      </c>
      <c r="H42" s="40"/>
      <c r="I42" s="40">
        <v>2</v>
      </c>
      <c r="J42" s="78">
        <f t="shared" si="4"/>
        <v>0</v>
      </c>
      <c r="K42" s="40"/>
      <c r="L42" s="46"/>
      <c r="M42" s="46"/>
      <c r="N42" s="46"/>
      <c r="O42" s="46"/>
    </row>
    <row r="43" spans="1:15" ht="27" customHeight="1">
      <c r="A43" s="41">
        <v>19</v>
      </c>
      <c r="B43" s="38" t="s">
        <v>47</v>
      </c>
      <c r="C43" s="37" t="s">
        <v>150</v>
      </c>
      <c r="D43" s="39" t="s">
        <v>109</v>
      </c>
      <c r="E43" s="46"/>
      <c r="F43" s="46">
        <v>1.5</v>
      </c>
      <c r="G43" s="40">
        <f t="shared" si="3"/>
        <v>0</v>
      </c>
      <c r="H43" s="40"/>
      <c r="I43" s="40">
        <v>1.5</v>
      </c>
      <c r="J43" s="78">
        <f t="shared" si="4"/>
        <v>0</v>
      </c>
      <c r="K43" s="40"/>
      <c r="L43" s="46"/>
      <c r="M43" s="46"/>
      <c r="N43" s="46"/>
      <c r="O43" s="46"/>
    </row>
    <row r="44" spans="1:15" ht="27" customHeight="1">
      <c r="A44" s="41">
        <v>20</v>
      </c>
      <c r="B44" s="38" t="s">
        <v>47</v>
      </c>
      <c r="C44" s="37" t="s">
        <v>151</v>
      </c>
      <c r="D44" s="39" t="s">
        <v>110</v>
      </c>
      <c r="E44" s="46"/>
      <c r="F44" s="46">
        <v>1.5</v>
      </c>
      <c r="G44" s="40">
        <f t="shared" si="3"/>
        <v>0</v>
      </c>
      <c r="H44" s="40"/>
      <c r="I44" s="40">
        <v>1.5</v>
      </c>
      <c r="J44" s="78">
        <f t="shared" si="4"/>
        <v>0</v>
      </c>
      <c r="K44" s="40"/>
      <c r="L44" s="46"/>
      <c r="M44" s="46"/>
      <c r="N44" s="46"/>
      <c r="O44" s="46"/>
    </row>
    <row r="45" spans="1:15" ht="27" customHeight="1">
      <c r="A45" s="41">
        <v>21</v>
      </c>
      <c r="B45" s="38" t="s">
        <v>47</v>
      </c>
      <c r="C45" s="37" t="s">
        <v>152</v>
      </c>
      <c r="D45" s="39" t="s">
        <v>111</v>
      </c>
      <c r="E45" s="46"/>
      <c r="F45" s="46">
        <v>1.5</v>
      </c>
      <c r="G45" s="40">
        <f t="shared" si="3"/>
        <v>0</v>
      </c>
      <c r="H45" s="40"/>
      <c r="I45" s="40">
        <v>1.5</v>
      </c>
      <c r="J45" s="78">
        <f t="shared" si="4"/>
        <v>0</v>
      </c>
      <c r="K45" s="40"/>
      <c r="L45" s="46"/>
      <c r="M45" s="46"/>
      <c r="N45" s="46"/>
      <c r="O45" s="46"/>
    </row>
    <row r="46" spans="1:15" ht="27" customHeight="1">
      <c r="A46" s="41">
        <v>22</v>
      </c>
      <c r="B46" s="38" t="s">
        <v>47</v>
      </c>
      <c r="C46" s="37" t="s">
        <v>153</v>
      </c>
      <c r="D46" s="39" t="s">
        <v>112</v>
      </c>
      <c r="E46" s="46"/>
      <c r="F46" s="46">
        <v>1.5</v>
      </c>
      <c r="G46" s="40">
        <f t="shared" si="3"/>
        <v>0</v>
      </c>
      <c r="H46" s="40"/>
      <c r="I46" s="40">
        <v>1.5</v>
      </c>
      <c r="J46" s="78">
        <f t="shared" si="4"/>
        <v>0</v>
      </c>
      <c r="K46" s="40"/>
      <c r="L46" s="46"/>
      <c r="M46" s="46"/>
      <c r="N46" s="46"/>
      <c r="O46" s="46"/>
    </row>
    <row r="47" spans="1:15" ht="27" customHeight="1">
      <c r="A47" s="41">
        <v>23</v>
      </c>
      <c r="B47" s="38" t="s">
        <v>47</v>
      </c>
      <c r="C47" s="37" t="s">
        <v>154</v>
      </c>
      <c r="D47" s="39" t="s">
        <v>113</v>
      </c>
      <c r="E47" s="46"/>
      <c r="F47" s="46">
        <v>2</v>
      </c>
      <c r="G47" s="40">
        <f t="shared" si="3"/>
        <v>0</v>
      </c>
      <c r="H47" s="40"/>
      <c r="I47" s="40">
        <v>2</v>
      </c>
      <c r="J47" s="78">
        <f t="shared" si="4"/>
        <v>0</v>
      </c>
      <c r="K47" s="40"/>
      <c r="L47" s="46"/>
      <c r="M47" s="46"/>
      <c r="N47" s="46"/>
      <c r="O47" s="46"/>
    </row>
    <row r="48" spans="1:15" ht="27" customHeight="1">
      <c r="A48" s="41">
        <v>24</v>
      </c>
      <c r="B48" s="38" t="s">
        <v>47</v>
      </c>
      <c r="C48" s="37" t="s">
        <v>155</v>
      </c>
      <c r="D48" s="39" t="s">
        <v>114</v>
      </c>
      <c r="E48" s="46"/>
      <c r="F48" s="46">
        <v>2</v>
      </c>
      <c r="G48" s="40">
        <f t="shared" si="3"/>
        <v>0</v>
      </c>
      <c r="H48" s="40"/>
      <c r="I48" s="40">
        <v>2</v>
      </c>
      <c r="J48" s="78">
        <f t="shared" si="4"/>
        <v>0</v>
      </c>
      <c r="K48" s="40"/>
      <c r="L48" s="46"/>
      <c r="M48" s="46"/>
      <c r="N48" s="46"/>
      <c r="O48" s="46"/>
    </row>
    <row r="49" spans="1:15" ht="27" customHeight="1">
      <c r="A49" s="41">
        <v>25</v>
      </c>
      <c r="B49" s="38" t="s">
        <v>47</v>
      </c>
      <c r="C49" s="37" t="s">
        <v>156</v>
      </c>
      <c r="D49" s="39" t="s">
        <v>115</v>
      </c>
      <c r="E49" s="46"/>
      <c r="F49" s="46">
        <v>2</v>
      </c>
      <c r="G49" s="40">
        <f t="shared" si="3"/>
        <v>1.758035</v>
      </c>
      <c r="H49" s="40"/>
      <c r="I49" s="40">
        <v>0.241965</v>
      </c>
      <c r="J49" s="78">
        <f t="shared" si="4"/>
        <v>0.8790175</v>
      </c>
      <c r="K49" s="40"/>
      <c r="L49" s="46"/>
      <c r="M49" s="46"/>
      <c r="N49" s="46"/>
      <c r="O49" s="46"/>
    </row>
    <row r="50" spans="1:15" ht="27" customHeight="1">
      <c r="A50" s="41">
        <v>26</v>
      </c>
      <c r="B50" s="38" t="s">
        <v>47</v>
      </c>
      <c r="C50" s="37" t="s">
        <v>157</v>
      </c>
      <c r="D50" s="39" t="s">
        <v>116</v>
      </c>
      <c r="E50" s="46"/>
      <c r="F50" s="46">
        <v>1.5</v>
      </c>
      <c r="G50" s="40">
        <f t="shared" si="3"/>
        <v>0</v>
      </c>
      <c r="H50" s="40"/>
      <c r="I50" s="40">
        <v>1.5</v>
      </c>
      <c r="J50" s="78">
        <f t="shared" si="4"/>
        <v>0</v>
      </c>
      <c r="K50" s="40"/>
      <c r="L50" s="46"/>
      <c r="M50" s="46"/>
      <c r="N50" s="46"/>
      <c r="O50" s="46"/>
    </row>
    <row r="51" spans="1:15" ht="27" customHeight="1">
      <c r="A51" s="41">
        <v>27</v>
      </c>
      <c r="B51" s="38" t="s">
        <v>47</v>
      </c>
      <c r="C51" s="37" t="s">
        <v>158</v>
      </c>
      <c r="D51" s="39" t="s">
        <v>117</v>
      </c>
      <c r="E51" s="46"/>
      <c r="F51" s="46">
        <v>1.5</v>
      </c>
      <c r="G51" s="40">
        <f t="shared" si="3"/>
        <v>0</v>
      </c>
      <c r="H51" s="40"/>
      <c r="I51" s="40">
        <v>1.5</v>
      </c>
      <c r="J51" s="78">
        <f t="shared" si="4"/>
        <v>0</v>
      </c>
      <c r="K51" s="40"/>
      <c r="L51" s="46"/>
      <c r="M51" s="46"/>
      <c r="N51" s="46"/>
      <c r="O51" s="46"/>
    </row>
    <row r="52" spans="1:15" ht="27" customHeight="1">
      <c r="A52" s="41">
        <v>28</v>
      </c>
      <c r="B52" s="38" t="s">
        <v>47</v>
      </c>
      <c r="C52" s="37" t="s">
        <v>159</v>
      </c>
      <c r="D52" s="39" t="s">
        <v>118</v>
      </c>
      <c r="E52" s="46"/>
      <c r="F52" s="46">
        <v>1.5</v>
      </c>
      <c r="G52" s="40">
        <f t="shared" si="3"/>
        <v>0</v>
      </c>
      <c r="H52" s="40"/>
      <c r="I52" s="40">
        <v>1.5</v>
      </c>
      <c r="J52" s="78">
        <f t="shared" si="4"/>
        <v>0</v>
      </c>
      <c r="K52" s="40"/>
      <c r="L52" s="46"/>
      <c r="M52" s="46"/>
      <c r="N52" s="46"/>
      <c r="O52" s="46"/>
    </row>
    <row r="53" spans="1:15" ht="27" customHeight="1">
      <c r="A53" s="41">
        <v>29</v>
      </c>
      <c r="B53" s="38" t="s">
        <v>47</v>
      </c>
      <c r="C53" s="37" t="s">
        <v>160</v>
      </c>
      <c r="D53" s="39" t="s">
        <v>119</v>
      </c>
      <c r="E53" s="46"/>
      <c r="F53" s="46">
        <v>1.5</v>
      </c>
      <c r="G53" s="40">
        <f t="shared" si="3"/>
        <v>0.22791000000000006</v>
      </c>
      <c r="H53" s="40"/>
      <c r="I53" s="40">
        <v>1.27209</v>
      </c>
      <c r="J53" s="78">
        <f t="shared" si="4"/>
        <v>0.15194000000000005</v>
      </c>
      <c r="K53" s="40"/>
      <c r="L53" s="46"/>
      <c r="M53" s="46"/>
      <c r="N53" s="46"/>
      <c r="O53" s="46"/>
    </row>
    <row r="54" spans="1:15" ht="27" customHeight="1">
      <c r="A54" s="41">
        <v>30</v>
      </c>
      <c r="B54" s="38" t="s">
        <v>47</v>
      </c>
      <c r="C54" s="37" t="s">
        <v>161</v>
      </c>
      <c r="D54" s="39" t="s">
        <v>120</v>
      </c>
      <c r="E54" s="46"/>
      <c r="F54" s="46">
        <v>1.5</v>
      </c>
      <c r="G54" s="40">
        <f t="shared" si="3"/>
        <v>0</v>
      </c>
      <c r="H54" s="40"/>
      <c r="I54" s="40">
        <v>1.5</v>
      </c>
      <c r="J54" s="78">
        <f t="shared" si="4"/>
        <v>0</v>
      </c>
      <c r="K54" s="40"/>
      <c r="L54" s="46"/>
      <c r="M54" s="46"/>
      <c r="N54" s="46"/>
      <c r="O54" s="46"/>
    </row>
    <row r="55" spans="1:15" ht="27" customHeight="1">
      <c r="A55" s="41">
        <v>31</v>
      </c>
      <c r="B55" s="38" t="s">
        <v>47</v>
      </c>
      <c r="C55" s="37" t="s">
        <v>162</v>
      </c>
      <c r="D55" s="39" t="s">
        <v>121</v>
      </c>
      <c r="E55" s="46"/>
      <c r="F55" s="46">
        <v>1.5</v>
      </c>
      <c r="G55" s="40">
        <f t="shared" si="3"/>
        <v>0</v>
      </c>
      <c r="H55" s="40"/>
      <c r="I55" s="40">
        <v>1.5</v>
      </c>
      <c r="J55" s="78">
        <f t="shared" si="4"/>
        <v>0</v>
      </c>
      <c r="K55" s="40"/>
      <c r="L55" s="46"/>
      <c r="M55" s="46"/>
      <c r="N55" s="46"/>
      <c r="O55" s="46"/>
    </row>
    <row r="56" spans="1:15" ht="27" customHeight="1">
      <c r="A56" s="41">
        <v>32</v>
      </c>
      <c r="B56" s="38" t="s">
        <v>47</v>
      </c>
      <c r="C56" s="37" t="s">
        <v>163</v>
      </c>
      <c r="D56" s="39" t="s">
        <v>122</v>
      </c>
      <c r="E56" s="46"/>
      <c r="F56" s="46">
        <v>1.5</v>
      </c>
      <c r="G56" s="40">
        <f t="shared" si="3"/>
        <v>0.67638</v>
      </c>
      <c r="H56" s="40"/>
      <c r="I56" s="40">
        <v>0.82362</v>
      </c>
      <c r="J56" s="78">
        <f t="shared" si="4"/>
        <v>0.45092</v>
      </c>
      <c r="K56" s="40"/>
      <c r="L56" s="46"/>
      <c r="M56" s="46"/>
      <c r="N56" s="46"/>
      <c r="O56" s="46"/>
    </row>
    <row r="57" spans="1:15" ht="27" customHeight="1">
      <c r="A57" s="41">
        <v>33</v>
      </c>
      <c r="B57" s="38" t="s">
        <v>47</v>
      </c>
      <c r="C57" s="37" t="s">
        <v>164</v>
      </c>
      <c r="D57" s="39" t="s">
        <v>123</v>
      </c>
      <c r="E57" s="46"/>
      <c r="F57" s="46">
        <v>1.5</v>
      </c>
      <c r="G57" s="40">
        <f t="shared" si="3"/>
        <v>0.06833</v>
      </c>
      <c r="H57" s="40"/>
      <c r="I57" s="40">
        <v>1.43167</v>
      </c>
      <c r="J57" s="78">
        <f t="shared" si="4"/>
        <v>0.045553333333333335</v>
      </c>
      <c r="K57" s="40"/>
      <c r="L57" s="46"/>
      <c r="M57" s="46"/>
      <c r="N57" s="46"/>
      <c r="O57" s="46"/>
    </row>
    <row r="58" spans="1:15" ht="27" customHeight="1">
      <c r="A58" s="41">
        <v>34</v>
      </c>
      <c r="B58" s="38" t="s">
        <v>47</v>
      </c>
      <c r="C58" s="37" t="s">
        <v>165</v>
      </c>
      <c r="D58" s="39" t="s">
        <v>124</v>
      </c>
      <c r="E58" s="46"/>
      <c r="F58" s="46">
        <v>1.5</v>
      </c>
      <c r="G58" s="40">
        <f t="shared" si="3"/>
        <v>0.013630000000000031</v>
      </c>
      <c r="H58" s="40"/>
      <c r="I58" s="40">
        <v>1.48637</v>
      </c>
      <c r="J58" s="78">
        <f t="shared" si="4"/>
        <v>0.009086666666666687</v>
      </c>
      <c r="K58" s="40"/>
      <c r="L58" s="46"/>
      <c r="M58" s="46"/>
      <c r="N58" s="46"/>
      <c r="O58" s="46"/>
    </row>
    <row r="59" spans="1:15" ht="27" customHeight="1">
      <c r="A59" s="41">
        <v>35</v>
      </c>
      <c r="B59" s="38" t="s">
        <v>47</v>
      </c>
      <c r="C59" s="37" t="s">
        <v>166</v>
      </c>
      <c r="D59" s="39" t="s">
        <v>125</v>
      </c>
      <c r="E59" s="46"/>
      <c r="F59" s="46">
        <v>1.5</v>
      </c>
      <c r="G59" s="40">
        <f t="shared" si="3"/>
        <v>0</v>
      </c>
      <c r="H59" s="40"/>
      <c r="I59" s="40">
        <v>1.5</v>
      </c>
      <c r="J59" s="78">
        <f t="shared" si="4"/>
        <v>0</v>
      </c>
      <c r="K59" s="40"/>
      <c r="L59" s="46"/>
      <c r="M59" s="46"/>
      <c r="N59" s="46"/>
      <c r="O59" s="46"/>
    </row>
    <row r="60" spans="1:15" ht="27" customHeight="1">
      <c r="A60" s="41">
        <v>36</v>
      </c>
      <c r="B60" s="38" t="s">
        <v>47</v>
      </c>
      <c r="C60" s="37" t="s">
        <v>167</v>
      </c>
      <c r="D60" s="39" t="s">
        <v>126</v>
      </c>
      <c r="E60" s="46"/>
      <c r="F60" s="46">
        <v>1.5</v>
      </c>
      <c r="G60" s="40">
        <f t="shared" si="3"/>
        <v>0</v>
      </c>
      <c r="H60" s="40"/>
      <c r="I60" s="40">
        <v>1.5</v>
      </c>
      <c r="J60" s="78">
        <f t="shared" si="4"/>
        <v>0</v>
      </c>
      <c r="K60" s="40"/>
      <c r="L60" s="46"/>
      <c r="M60" s="46"/>
      <c r="N60" s="46"/>
      <c r="O60" s="46"/>
    </row>
    <row r="61" spans="1:15" ht="27" customHeight="1">
      <c r="A61" s="41">
        <v>37</v>
      </c>
      <c r="B61" s="38" t="s">
        <v>47</v>
      </c>
      <c r="C61" s="37" t="s">
        <v>168</v>
      </c>
      <c r="D61" s="39" t="s">
        <v>127</v>
      </c>
      <c r="E61" s="46"/>
      <c r="F61" s="46">
        <v>1.5</v>
      </c>
      <c r="G61" s="40">
        <f t="shared" si="3"/>
        <v>0.13365000000000005</v>
      </c>
      <c r="H61" s="40"/>
      <c r="I61" s="40">
        <v>1.36635</v>
      </c>
      <c r="J61" s="78">
        <f t="shared" si="4"/>
        <v>0.08910000000000003</v>
      </c>
      <c r="K61" s="40"/>
      <c r="L61" s="46"/>
      <c r="M61" s="46"/>
      <c r="N61" s="46"/>
      <c r="O61" s="46"/>
    </row>
    <row r="62" spans="1:15" ht="27" customHeight="1">
      <c r="A62" s="41">
        <v>38</v>
      </c>
      <c r="B62" s="38" t="s">
        <v>47</v>
      </c>
      <c r="C62" s="37" t="s">
        <v>169</v>
      </c>
      <c r="D62" s="39" t="s">
        <v>128</v>
      </c>
      <c r="E62" s="46"/>
      <c r="F62" s="46">
        <v>1.5</v>
      </c>
      <c r="G62" s="40">
        <f t="shared" si="3"/>
        <v>0</v>
      </c>
      <c r="H62" s="40"/>
      <c r="I62" s="40">
        <v>1.5</v>
      </c>
      <c r="J62" s="78">
        <f t="shared" si="4"/>
        <v>0</v>
      </c>
      <c r="K62" s="40"/>
      <c r="L62" s="46"/>
      <c r="M62" s="46"/>
      <c r="N62" s="46"/>
      <c r="O62" s="46"/>
    </row>
    <row r="63" spans="1:15" ht="27" customHeight="1">
      <c r="A63" s="41">
        <v>39</v>
      </c>
      <c r="B63" s="38" t="s">
        <v>47</v>
      </c>
      <c r="C63" s="37" t="s">
        <v>170</v>
      </c>
      <c r="D63" s="39" t="s">
        <v>129</v>
      </c>
      <c r="E63" s="46"/>
      <c r="F63" s="46">
        <v>1.5</v>
      </c>
      <c r="G63" s="40">
        <f t="shared" si="3"/>
        <v>0</v>
      </c>
      <c r="H63" s="40"/>
      <c r="I63" s="40">
        <v>1.5</v>
      </c>
      <c r="J63" s="78">
        <f t="shared" si="4"/>
        <v>0</v>
      </c>
      <c r="K63" s="40"/>
      <c r="L63" s="46"/>
      <c r="M63" s="46"/>
      <c r="N63" s="46"/>
      <c r="O63" s="46"/>
    </row>
    <row r="64" spans="1:15" ht="27" customHeight="1">
      <c r="A64" s="41">
        <v>40</v>
      </c>
      <c r="B64" s="38" t="s">
        <v>47</v>
      </c>
      <c r="C64" s="37" t="s">
        <v>171</v>
      </c>
      <c r="D64" s="39" t="s">
        <v>130</v>
      </c>
      <c r="E64" s="46"/>
      <c r="F64" s="46">
        <v>1.5</v>
      </c>
      <c r="G64" s="40">
        <f t="shared" si="3"/>
        <v>0</v>
      </c>
      <c r="H64" s="40"/>
      <c r="I64" s="40">
        <v>1.5</v>
      </c>
      <c r="J64" s="78">
        <f t="shared" si="4"/>
        <v>0</v>
      </c>
      <c r="K64" s="40"/>
      <c r="L64" s="46"/>
      <c r="M64" s="46"/>
      <c r="N64" s="46"/>
      <c r="O64" s="46"/>
    </row>
    <row r="65" spans="1:15" ht="27" customHeight="1">
      <c r="A65" s="41">
        <v>41</v>
      </c>
      <c r="B65" s="38" t="s">
        <v>47</v>
      </c>
      <c r="C65" s="37" t="s">
        <v>172</v>
      </c>
      <c r="D65" s="39" t="s">
        <v>131</v>
      </c>
      <c r="E65" s="46"/>
      <c r="F65" s="46">
        <v>2</v>
      </c>
      <c r="G65" s="40">
        <f t="shared" si="3"/>
        <v>0</v>
      </c>
      <c r="H65" s="40"/>
      <c r="I65" s="40">
        <v>2</v>
      </c>
      <c r="J65" s="78">
        <f t="shared" si="4"/>
        <v>0</v>
      </c>
      <c r="K65" s="40"/>
      <c r="L65" s="46"/>
      <c r="M65" s="46"/>
      <c r="N65" s="46"/>
      <c r="O65" s="46"/>
    </row>
    <row r="66" spans="1:15" ht="27" customHeight="1">
      <c r="A66" s="41">
        <v>42</v>
      </c>
      <c r="B66" s="38" t="s">
        <v>47</v>
      </c>
      <c r="C66" s="37" t="s">
        <v>173</v>
      </c>
      <c r="D66" s="39" t="s">
        <v>132</v>
      </c>
      <c r="E66" s="46"/>
      <c r="F66" s="46">
        <v>1.5</v>
      </c>
      <c r="G66" s="40">
        <f t="shared" si="3"/>
        <v>0.09833999999999987</v>
      </c>
      <c r="H66" s="40"/>
      <c r="I66" s="40">
        <v>1.4016600000000001</v>
      </c>
      <c r="J66" s="78">
        <f t="shared" si="4"/>
        <v>0.06555999999999991</v>
      </c>
      <c r="K66" s="40"/>
      <c r="L66" s="46"/>
      <c r="M66" s="46"/>
      <c r="N66" s="46"/>
      <c r="O66" s="46"/>
    </row>
    <row r="67" spans="1:15" ht="27" customHeight="1">
      <c r="A67" s="41">
        <v>43</v>
      </c>
      <c r="B67" s="38" t="s">
        <v>47</v>
      </c>
      <c r="C67" s="37" t="s">
        <v>174</v>
      </c>
      <c r="D67" s="39" t="s">
        <v>133</v>
      </c>
      <c r="E67" s="46"/>
      <c r="F67" s="46">
        <v>1.5</v>
      </c>
      <c r="G67" s="40">
        <f t="shared" si="3"/>
        <v>0</v>
      </c>
      <c r="H67" s="40"/>
      <c r="I67" s="40">
        <v>1.5</v>
      </c>
      <c r="J67" s="78">
        <f t="shared" si="4"/>
        <v>0</v>
      </c>
      <c r="K67" s="40"/>
      <c r="L67" s="46"/>
      <c r="M67" s="46"/>
      <c r="N67" s="46"/>
      <c r="O67" s="46"/>
    </row>
    <row r="68" spans="1:15" ht="27" customHeight="1">
      <c r="A68" s="41">
        <v>44</v>
      </c>
      <c r="B68" s="38" t="s">
        <v>47</v>
      </c>
      <c r="C68" s="37" t="s">
        <v>196</v>
      </c>
      <c r="D68" s="39" t="s">
        <v>175</v>
      </c>
      <c r="E68" s="46"/>
      <c r="F68" s="46">
        <v>1</v>
      </c>
      <c r="G68" s="40">
        <f t="shared" si="3"/>
        <v>0</v>
      </c>
      <c r="H68" s="40"/>
      <c r="I68" s="40">
        <v>1</v>
      </c>
      <c r="J68" s="78">
        <f t="shared" si="4"/>
        <v>0</v>
      </c>
      <c r="K68" s="40"/>
      <c r="L68" s="46"/>
      <c r="M68" s="46"/>
      <c r="N68" s="46"/>
      <c r="O68" s="46"/>
    </row>
    <row r="69" spans="1:15" ht="27" customHeight="1">
      <c r="A69" s="41">
        <v>45</v>
      </c>
      <c r="B69" s="38" t="s">
        <v>47</v>
      </c>
      <c r="C69" s="37" t="s">
        <v>197</v>
      </c>
      <c r="D69" s="39" t="s">
        <v>176</v>
      </c>
      <c r="E69" s="46"/>
      <c r="F69" s="46">
        <v>1</v>
      </c>
      <c r="G69" s="40">
        <f t="shared" si="3"/>
        <v>0.548335</v>
      </c>
      <c r="H69" s="40"/>
      <c r="I69" s="40">
        <v>0.451665</v>
      </c>
      <c r="J69" s="78">
        <f t="shared" si="4"/>
        <v>0.548335</v>
      </c>
      <c r="K69" s="40"/>
      <c r="L69" s="46"/>
      <c r="M69" s="46"/>
      <c r="N69" s="46"/>
      <c r="O69" s="46"/>
    </row>
    <row r="70" spans="1:15" ht="27" customHeight="1">
      <c r="A70" s="41">
        <v>46</v>
      </c>
      <c r="B70" s="38" t="s">
        <v>47</v>
      </c>
      <c r="C70" s="37" t="s">
        <v>198</v>
      </c>
      <c r="D70" s="39" t="s">
        <v>177</v>
      </c>
      <c r="E70" s="46"/>
      <c r="F70" s="46">
        <v>1.5</v>
      </c>
      <c r="G70" s="40">
        <f t="shared" si="3"/>
        <v>0</v>
      </c>
      <c r="H70" s="40"/>
      <c r="I70" s="40">
        <v>1.5</v>
      </c>
      <c r="J70" s="78">
        <f t="shared" si="4"/>
        <v>0</v>
      </c>
      <c r="K70" s="40"/>
      <c r="L70" s="46"/>
      <c r="M70" s="46"/>
      <c r="N70" s="46"/>
      <c r="O70" s="46"/>
    </row>
    <row r="71" spans="1:15" ht="27" customHeight="1">
      <c r="A71" s="41">
        <v>47</v>
      </c>
      <c r="B71" s="38" t="s">
        <v>47</v>
      </c>
      <c r="C71" s="37" t="s">
        <v>199</v>
      </c>
      <c r="D71" s="39" t="s">
        <v>178</v>
      </c>
      <c r="E71" s="46"/>
      <c r="F71" s="46">
        <v>1.5</v>
      </c>
      <c r="G71" s="40">
        <f t="shared" si="3"/>
        <v>0.8479</v>
      </c>
      <c r="H71" s="40"/>
      <c r="I71" s="40">
        <v>0.6521</v>
      </c>
      <c r="J71" s="78">
        <f t="shared" si="4"/>
        <v>0.5652666666666667</v>
      </c>
      <c r="K71" s="40"/>
      <c r="L71" s="46"/>
      <c r="M71" s="46"/>
      <c r="N71" s="46"/>
      <c r="O71" s="46"/>
    </row>
    <row r="72" spans="1:15" ht="27" customHeight="1">
      <c r="A72" s="41">
        <v>48</v>
      </c>
      <c r="B72" s="38" t="s">
        <v>47</v>
      </c>
      <c r="C72" s="37" t="s">
        <v>200</v>
      </c>
      <c r="D72" s="39" t="s">
        <v>179</v>
      </c>
      <c r="E72" s="46"/>
      <c r="F72" s="46">
        <v>1.5</v>
      </c>
      <c r="G72" s="40">
        <f t="shared" si="3"/>
        <v>0</v>
      </c>
      <c r="H72" s="40"/>
      <c r="I72" s="40">
        <v>1.5</v>
      </c>
      <c r="J72" s="78">
        <f t="shared" si="4"/>
        <v>0</v>
      </c>
      <c r="K72" s="40"/>
      <c r="L72" s="46"/>
      <c r="M72" s="46"/>
      <c r="N72" s="46"/>
      <c r="O72" s="46"/>
    </row>
    <row r="73" spans="1:15" ht="27" customHeight="1">
      <c r="A73" s="41">
        <v>49</v>
      </c>
      <c r="B73" s="38" t="s">
        <v>47</v>
      </c>
      <c r="C73" s="37" t="s">
        <v>201</v>
      </c>
      <c r="D73" s="39" t="s">
        <v>180</v>
      </c>
      <c r="E73" s="46"/>
      <c r="F73" s="46">
        <v>1.5</v>
      </c>
      <c r="G73" s="40">
        <f t="shared" si="3"/>
        <v>0</v>
      </c>
      <c r="H73" s="40"/>
      <c r="I73" s="40">
        <v>1.5</v>
      </c>
      <c r="J73" s="78">
        <f t="shared" si="4"/>
        <v>0</v>
      </c>
      <c r="K73" s="40"/>
      <c r="L73" s="46"/>
      <c r="M73" s="46"/>
      <c r="N73" s="46"/>
      <c r="O73" s="46"/>
    </row>
    <row r="74" spans="1:15" ht="27" customHeight="1">
      <c r="A74" s="41">
        <v>50</v>
      </c>
      <c r="B74" s="38" t="s">
        <v>47</v>
      </c>
      <c r="C74" s="37" t="s">
        <v>202</v>
      </c>
      <c r="D74" s="39" t="s">
        <v>181</v>
      </c>
      <c r="E74" s="46"/>
      <c r="F74" s="46">
        <v>1.5</v>
      </c>
      <c r="G74" s="40">
        <f aca="true" t="shared" si="5" ref="G74:G102">F74-H74-I74</f>
        <v>0</v>
      </c>
      <c r="H74" s="40"/>
      <c r="I74" s="40">
        <v>1.5</v>
      </c>
      <c r="J74" s="78">
        <f aca="true" t="shared" si="6" ref="J74:J102">G74/F74</f>
        <v>0</v>
      </c>
      <c r="K74" s="40"/>
      <c r="L74" s="46"/>
      <c r="M74" s="46"/>
      <c r="N74" s="46"/>
      <c r="O74" s="46"/>
    </row>
    <row r="75" spans="1:15" ht="27" customHeight="1">
      <c r="A75" s="41">
        <v>51</v>
      </c>
      <c r="B75" s="38" t="s">
        <v>47</v>
      </c>
      <c r="C75" s="37" t="s">
        <v>203</v>
      </c>
      <c r="D75" s="39" t="s">
        <v>182</v>
      </c>
      <c r="E75" s="46"/>
      <c r="F75" s="46">
        <v>2.5</v>
      </c>
      <c r="G75" s="40">
        <f t="shared" si="5"/>
        <v>0</v>
      </c>
      <c r="H75" s="40"/>
      <c r="I75" s="40">
        <v>2.5</v>
      </c>
      <c r="J75" s="78">
        <f t="shared" si="6"/>
        <v>0</v>
      </c>
      <c r="K75" s="40"/>
      <c r="L75" s="46"/>
      <c r="M75" s="46"/>
      <c r="N75" s="46"/>
      <c r="O75" s="46"/>
    </row>
    <row r="76" spans="1:15" ht="27" customHeight="1">
      <c r="A76" s="41">
        <v>52</v>
      </c>
      <c r="B76" s="38" t="s">
        <v>47</v>
      </c>
      <c r="C76" s="37" t="s">
        <v>204</v>
      </c>
      <c r="D76" s="39" t="s">
        <v>183</v>
      </c>
      <c r="E76" s="46"/>
      <c r="F76" s="46">
        <v>2.5</v>
      </c>
      <c r="G76" s="40">
        <f t="shared" si="5"/>
        <v>0</v>
      </c>
      <c r="H76" s="40"/>
      <c r="I76" s="40">
        <v>2.5</v>
      </c>
      <c r="J76" s="78">
        <f t="shared" si="6"/>
        <v>0</v>
      </c>
      <c r="K76" s="40"/>
      <c r="L76" s="46"/>
      <c r="M76" s="46"/>
      <c r="N76" s="46"/>
      <c r="O76" s="46"/>
    </row>
    <row r="77" spans="1:15" ht="27" customHeight="1">
      <c r="A77" s="41">
        <v>53</v>
      </c>
      <c r="B77" s="38" t="s">
        <v>47</v>
      </c>
      <c r="C77" s="37" t="s">
        <v>205</v>
      </c>
      <c r="D77" s="39" t="s">
        <v>184</v>
      </c>
      <c r="E77" s="46"/>
      <c r="F77" s="46">
        <v>2.5</v>
      </c>
      <c r="G77" s="40">
        <f t="shared" si="5"/>
        <v>0</v>
      </c>
      <c r="H77" s="40"/>
      <c r="I77" s="40">
        <v>2.5</v>
      </c>
      <c r="J77" s="78">
        <f t="shared" si="6"/>
        <v>0</v>
      </c>
      <c r="K77" s="40"/>
      <c r="L77" s="46"/>
      <c r="M77" s="46"/>
      <c r="N77" s="46"/>
      <c r="O77" s="46"/>
    </row>
    <row r="78" spans="1:15" ht="27" customHeight="1">
      <c r="A78" s="41">
        <v>54</v>
      </c>
      <c r="B78" s="38" t="s">
        <v>47</v>
      </c>
      <c r="C78" s="37" t="s">
        <v>206</v>
      </c>
      <c r="D78" s="39" t="s">
        <v>115</v>
      </c>
      <c r="E78" s="46"/>
      <c r="F78" s="46">
        <v>2.5</v>
      </c>
      <c r="G78" s="40">
        <f t="shared" si="5"/>
        <v>1.16</v>
      </c>
      <c r="H78" s="40"/>
      <c r="I78" s="40">
        <v>1.34</v>
      </c>
      <c r="J78" s="78">
        <f t="shared" si="6"/>
        <v>0.46399999999999997</v>
      </c>
      <c r="K78" s="40"/>
      <c r="L78" s="46"/>
      <c r="M78" s="46"/>
      <c r="N78" s="46"/>
      <c r="O78" s="46"/>
    </row>
    <row r="79" spans="1:15" ht="27" customHeight="1">
      <c r="A79" s="41">
        <v>55</v>
      </c>
      <c r="B79" s="38" t="s">
        <v>47</v>
      </c>
      <c r="C79" s="37" t="s">
        <v>207</v>
      </c>
      <c r="D79" s="39" t="s">
        <v>185</v>
      </c>
      <c r="E79" s="46"/>
      <c r="F79" s="46">
        <v>2.5</v>
      </c>
      <c r="G79" s="40">
        <f t="shared" si="5"/>
        <v>0.6446099999999999</v>
      </c>
      <c r="H79" s="40"/>
      <c r="I79" s="40">
        <v>1.85539</v>
      </c>
      <c r="J79" s="78">
        <f t="shared" si="6"/>
        <v>0.25784399999999996</v>
      </c>
      <c r="K79" s="40"/>
      <c r="L79" s="46"/>
      <c r="M79" s="46"/>
      <c r="N79" s="46"/>
      <c r="O79" s="46"/>
    </row>
    <row r="80" spans="1:15" ht="27" customHeight="1">
      <c r="A80" s="41">
        <v>56</v>
      </c>
      <c r="B80" s="38" t="s">
        <v>47</v>
      </c>
      <c r="C80" s="37" t="s">
        <v>208</v>
      </c>
      <c r="D80" s="39" t="s">
        <v>186</v>
      </c>
      <c r="E80" s="46"/>
      <c r="F80" s="46">
        <v>2.5</v>
      </c>
      <c r="G80" s="40">
        <f t="shared" si="5"/>
        <v>1</v>
      </c>
      <c r="H80" s="40"/>
      <c r="I80" s="40">
        <v>1.5</v>
      </c>
      <c r="J80" s="78">
        <f t="shared" si="6"/>
        <v>0.4</v>
      </c>
      <c r="K80" s="40"/>
      <c r="L80" s="46"/>
      <c r="M80" s="46"/>
      <c r="N80" s="46"/>
      <c r="O80" s="46"/>
    </row>
    <row r="81" spans="1:15" ht="27" customHeight="1">
      <c r="A81" s="41">
        <v>57</v>
      </c>
      <c r="B81" s="38" t="s">
        <v>47</v>
      </c>
      <c r="C81" s="37" t="s">
        <v>209</v>
      </c>
      <c r="D81" s="39" t="s">
        <v>187</v>
      </c>
      <c r="E81" s="46"/>
      <c r="F81" s="46">
        <v>2.5</v>
      </c>
      <c r="G81" s="40">
        <f t="shared" si="5"/>
        <v>0</v>
      </c>
      <c r="H81" s="40"/>
      <c r="I81" s="40">
        <v>2.5</v>
      </c>
      <c r="J81" s="78">
        <f t="shared" si="6"/>
        <v>0</v>
      </c>
      <c r="K81" s="40"/>
      <c r="L81" s="46"/>
      <c r="M81" s="46"/>
      <c r="N81" s="46"/>
      <c r="O81" s="46"/>
    </row>
    <row r="82" spans="1:15" ht="27" customHeight="1">
      <c r="A82" s="41">
        <v>58</v>
      </c>
      <c r="B82" s="38" t="s">
        <v>47</v>
      </c>
      <c r="C82" s="37" t="s">
        <v>210</v>
      </c>
      <c r="D82" s="39" t="s">
        <v>188</v>
      </c>
      <c r="E82" s="46"/>
      <c r="F82" s="46">
        <v>2.5</v>
      </c>
      <c r="G82" s="40">
        <f t="shared" si="5"/>
        <v>0.812</v>
      </c>
      <c r="H82" s="40"/>
      <c r="I82" s="40">
        <v>1.688</v>
      </c>
      <c r="J82" s="78">
        <f t="shared" si="6"/>
        <v>0.32480000000000003</v>
      </c>
      <c r="K82" s="40"/>
      <c r="L82" s="46"/>
      <c r="M82" s="46"/>
      <c r="N82" s="46"/>
      <c r="O82" s="46"/>
    </row>
    <row r="83" spans="1:15" ht="27" customHeight="1">
      <c r="A83" s="41">
        <v>59</v>
      </c>
      <c r="B83" s="38" t="s">
        <v>47</v>
      </c>
      <c r="C83" s="37" t="s">
        <v>211</v>
      </c>
      <c r="D83" s="39" t="s">
        <v>189</v>
      </c>
      <c r="E83" s="46"/>
      <c r="F83" s="46">
        <v>2.5</v>
      </c>
      <c r="G83" s="40">
        <f t="shared" si="5"/>
        <v>0</v>
      </c>
      <c r="H83" s="40"/>
      <c r="I83" s="40">
        <v>2.5</v>
      </c>
      <c r="J83" s="78">
        <f t="shared" si="6"/>
        <v>0</v>
      </c>
      <c r="K83" s="40"/>
      <c r="L83" s="46"/>
      <c r="M83" s="46"/>
      <c r="N83" s="46"/>
      <c r="O83" s="46"/>
    </row>
    <row r="84" spans="1:15" ht="27" customHeight="1">
      <c r="A84" s="41">
        <v>60</v>
      </c>
      <c r="B84" s="38" t="s">
        <v>47</v>
      </c>
      <c r="C84" s="37" t="s">
        <v>212</v>
      </c>
      <c r="D84" s="39" t="s">
        <v>190</v>
      </c>
      <c r="E84" s="46"/>
      <c r="F84" s="46">
        <v>2.5</v>
      </c>
      <c r="G84" s="40">
        <f t="shared" si="5"/>
        <v>0</v>
      </c>
      <c r="H84" s="40"/>
      <c r="I84" s="40">
        <v>2.5</v>
      </c>
      <c r="J84" s="78">
        <f t="shared" si="6"/>
        <v>0</v>
      </c>
      <c r="K84" s="40"/>
      <c r="L84" s="46"/>
      <c r="M84" s="46"/>
      <c r="N84" s="46"/>
      <c r="O84" s="46"/>
    </row>
    <row r="85" spans="1:15" ht="27" customHeight="1">
      <c r="A85" s="41">
        <v>61</v>
      </c>
      <c r="B85" s="38" t="s">
        <v>47</v>
      </c>
      <c r="C85" s="37" t="s">
        <v>213</v>
      </c>
      <c r="D85" s="39" t="s">
        <v>191</v>
      </c>
      <c r="E85" s="46"/>
      <c r="F85" s="46">
        <v>1.5</v>
      </c>
      <c r="G85" s="40">
        <f t="shared" si="5"/>
        <v>0</v>
      </c>
      <c r="H85" s="40"/>
      <c r="I85" s="40">
        <v>1.5</v>
      </c>
      <c r="J85" s="78">
        <f t="shared" si="6"/>
        <v>0</v>
      </c>
      <c r="K85" s="40"/>
      <c r="L85" s="46"/>
      <c r="M85" s="46"/>
      <c r="N85" s="46"/>
      <c r="O85" s="46"/>
    </row>
    <row r="86" spans="1:15" ht="27" customHeight="1">
      <c r="A86" s="41">
        <v>62</v>
      </c>
      <c r="B86" s="38" t="s">
        <v>47</v>
      </c>
      <c r="C86" s="37" t="s">
        <v>214</v>
      </c>
      <c r="D86" s="39" t="s">
        <v>192</v>
      </c>
      <c r="E86" s="46"/>
      <c r="F86" s="46">
        <v>1.5</v>
      </c>
      <c r="G86" s="40">
        <f t="shared" si="5"/>
        <v>0</v>
      </c>
      <c r="H86" s="40"/>
      <c r="I86" s="40">
        <v>1.5</v>
      </c>
      <c r="J86" s="78">
        <f t="shared" si="6"/>
        <v>0</v>
      </c>
      <c r="K86" s="40"/>
      <c r="L86" s="46"/>
      <c r="M86" s="46"/>
      <c r="N86" s="46"/>
      <c r="O86" s="46"/>
    </row>
    <row r="87" spans="1:15" ht="27" customHeight="1">
      <c r="A87" s="41">
        <v>63</v>
      </c>
      <c r="B87" s="38" t="s">
        <v>47</v>
      </c>
      <c r="C87" s="37" t="s">
        <v>215</v>
      </c>
      <c r="D87" s="39" t="s">
        <v>193</v>
      </c>
      <c r="E87" s="46"/>
      <c r="F87" s="46">
        <v>1.5</v>
      </c>
      <c r="G87" s="40">
        <f t="shared" si="5"/>
        <v>1.495</v>
      </c>
      <c r="H87" s="40"/>
      <c r="I87" s="40">
        <v>0.005</v>
      </c>
      <c r="J87" s="78">
        <f t="shared" si="6"/>
        <v>0.9966666666666667</v>
      </c>
      <c r="K87" s="40"/>
      <c r="L87" s="46"/>
      <c r="M87" s="46"/>
      <c r="N87" s="46"/>
      <c r="O87" s="46"/>
    </row>
    <row r="88" spans="1:15" ht="27" customHeight="1">
      <c r="A88" s="41">
        <v>64</v>
      </c>
      <c r="B88" s="38" t="s">
        <v>47</v>
      </c>
      <c r="C88" s="37" t="s">
        <v>216</v>
      </c>
      <c r="D88" s="39" t="s">
        <v>194</v>
      </c>
      <c r="E88" s="46"/>
      <c r="F88" s="46">
        <v>1.5</v>
      </c>
      <c r="G88" s="40">
        <f t="shared" si="5"/>
        <v>0</v>
      </c>
      <c r="H88" s="40"/>
      <c r="I88" s="40">
        <v>1.5</v>
      </c>
      <c r="J88" s="78">
        <f t="shared" si="6"/>
        <v>0</v>
      </c>
      <c r="K88" s="40"/>
      <c r="L88" s="46"/>
      <c r="M88" s="46"/>
      <c r="N88" s="46"/>
      <c r="O88" s="46"/>
    </row>
    <row r="89" spans="1:15" ht="27" customHeight="1">
      <c r="A89" s="41">
        <v>65</v>
      </c>
      <c r="B89" s="38" t="s">
        <v>47</v>
      </c>
      <c r="C89" s="37" t="s">
        <v>217</v>
      </c>
      <c r="D89" s="39" t="s">
        <v>111</v>
      </c>
      <c r="E89" s="46"/>
      <c r="F89" s="46">
        <v>1.5</v>
      </c>
      <c r="G89" s="40">
        <f t="shared" si="5"/>
        <v>0</v>
      </c>
      <c r="H89" s="40"/>
      <c r="I89" s="40">
        <v>1.5</v>
      </c>
      <c r="J89" s="78">
        <f t="shared" si="6"/>
        <v>0</v>
      </c>
      <c r="K89" s="40"/>
      <c r="L89" s="46"/>
      <c r="M89" s="46"/>
      <c r="N89" s="46"/>
      <c r="O89" s="46"/>
    </row>
    <row r="90" spans="1:15" ht="27" customHeight="1">
      <c r="A90" s="41">
        <v>66</v>
      </c>
      <c r="B90" s="38" t="s">
        <v>47</v>
      </c>
      <c r="C90" s="37" t="s">
        <v>228</v>
      </c>
      <c r="D90" s="39" t="s">
        <v>195</v>
      </c>
      <c r="E90" s="46"/>
      <c r="F90" s="46">
        <v>1.5</v>
      </c>
      <c r="G90" s="40">
        <f t="shared" si="5"/>
        <v>0</v>
      </c>
      <c r="H90" s="40"/>
      <c r="I90" s="40">
        <v>1.5</v>
      </c>
      <c r="J90" s="78">
        <f t="shared" si="6"/>
        <v>0</v>
      </c>
      <c r="K90" s="40"/>
      <c r="L90" s="46"/>
      <c r="M90" s="46"/>
      <c r="N90" s="46"/>
      <c r="O90" s="46"/>
    </row>
    <row r="91" spans="1:15" ht="27" customHeight="1">
      <c r="A91" s="41">
        <v>67</v>
      </c>
      <c r="B91" s="38" t="s">
        <v>47</v>
      </c>
      <c r="C91" s="37" t="s">
        <v>229</v>
      </c>
      <c r="D91" s="39" t="s">
        <v>218</v>
      </c>
      <c r="E91" s="46"/>
      <c r="F91" s="46">
        <v>2.5</v>
      </c>
      <c r="G91" s="40">
        <f t="shared" si="5"/>
        <v>0</v>
      </c>
      <c r="H91" s="40"/>
      <c r="I91" s="40">
        <v>2.5</v>
      </c>
      <c r="J91" s="78">
        <f t="shared" si="6"/>
        <v>0</v>
      </c>
      <c r="K91" s="40"/>
      <c r="L91" s="46"/>
      <c r="M91" s="46"/>
      <c r="N91" s="46"/>
      <c r="O91" s="46"/>
    </row>
    <row r="92" spans="1:15" ht="27" customHeight="1">
      <c r="A92" s="41">
        <v>68</v>
      </c>
      <c r="B92" s="38" t="s">
        <v>47</v>
      </c>
      <c r="C92" s="37" t="s">
        <v>230</v>
      </c>
      <c r="D92" s="39" t="s">
        <v>219</v>
      </c>
      <c r="E92" s="46"/>
      <c r="F92" s="46">
        <v>1.5</v>
      </c>
      <c r="G92" s="40">
        <f t="shared" si="5"/>
        <v>0</v>
      </c>
      <c r="H92" s="40"/>
      <c r="I92" s="40">
        <v>1.5</v>
      </c>
      <c r="J92" s="78">
        <f t="shared" si="6"/>
        <v>0</v>
      </c>
      <c r="K92" s="40"/>
      <c r="L92" s="46"/>
      <c r="M92" s="46"/>
      <c r="N92" s="46"/>
      <c r="O92" s="46"/>
    </row>
    <row r="93" spans="1:15" ht="27" customHeight="1">
      <c r="A93" s="41">
        <v>69</v>
      </c>
      <c r="B93" s="38" t="s">
        <v>47</v>
      </c>
      <c r="C93" s="37" t="s">
        <v>231</v>
      </c>
      <c r="D93" s="39" t="s">
        <v>220</v>
      </c>
      <c r="E93" s="46"/>
      <c r="F93" s="46">
        <v>2.5</v>
      </c>
      <c r="G93" s="40">
        <f t="shared" si="5"/>
        <v>0</v>
      </c>
      <c r="H93" s="40"/>
      <c r="I93" s="40">
        <v>2.5</v>
      </c>
      <c r="J93" s="78">
        <f t="shared" si="6"/>
        <v>0</v>
      </c>
      <c r="K93" s="40"/>
      <c r="L93" s="46"/>
      <c r="M93" s="46"/>
      <c r="N93" s="46"/>
      <c r="O93" s="46"/>
    </row>
    <row r="94" spans="1:15" ht="27" customHeight="1">
      <c r="A94" s="41">
        <v>70</v>
      </c>
      <c r="B94" s="38" t="s">
        <v>47</v>
      </c>
      <c r="C94" s="37" t="s">
        <v>232</v>
      </c>
      <c r="D94" s="39" t="s">
        <v>221</v>
      </c>
      <c r="E94" s="46"/>
      <c r="F94" s="46">
        <v>2.5</v>
      </c>
      <c r="G94" s="40">
        <f t="shared" si="5"/>
        <v>0</v>
      </c>
      <c r="H94" s="40"/>
      <c r="I94" s="40">
        <v>2.5</v>
      </c>
      <c r="J94" s="78">
        <f t="shared" si="6"/>
        <v>0</v>
      </c>
      <c r="K94" s="40"/>
      <c r="L94" s="46"/>
      <c r="M94" s="46"/>
      <c r="N94" s="46"/>
      <c r="O94" s="46"/>
    </row>
    <row r="95" spans="1:15" ht="27" customHeight="1">
      <c r="A95" s="41">
        <v>71</v>
      </c>
      <c r="B95" s="38" t="s">
        <v>47</v>
      </c>
      <c r="C95" s="37" t="s">
        <v>233</v>
      </c>
      <c r="D95" s="39" t="s">
        <v>98</v>
      </c>
      <c r="E95" s="46"/>
      <c r="F95" s="46">
        <v>2.5</v>
      </c>
      <c r="G95" s="40">
        <f t="shared" si="5"/>
        <v>0</v>
      </c>
      <c r="H95" s="40"/>
      <c r="I95" s="40">
        <v>2.5</v>
      </c>
      <c r="J95" s="78">
        <f t="shared" si="6"/>
        <v>0</v>
      </c>
      <c r="K95" s="40"/>
      <c r="L95" s="46"/>
      <c r="M95" s="46"/>
      <c r="N95" s="46"/>
      <c r="O95" s="46"/>
    </row>
    <row r="96" spans="1:15" ht="27" customHeight="1">
      <c r="A96" s="41">
        <v>72</v>
      </c>
      <c r="B96" s="38" t="s">
        <v>47</v>
      </c>
      <c r="C96" s="37" t="s">
        <v>234</v>
      </c>
      <c r="D96" s="39" t="s">
        <v>222</v>
      </c>
      <c r="E96" s="46"/>
      <c r="F96" s="46">
        <v>1.5</v>
      </c>
      <c r="G96" s="40">
        <f t="shared" si="5"/>
        <v>0</v>
      </c>
      <c r="H96" s="40"/>
      <c r="I96" s="40">
        <v>1.5</v>
      </c>
      <c r="J96" s="78">
        <f t="shared" si="6"/>
        <v>0</v>
      </c>
      <c r="K96" s="40"/>
      <c r="L96" s="46"/>
      <c r="M96" s="46"/>
      <c r="N96" s="46"/>
      <c r="O96" s="46"/>
    </row>
    <row r="97" spans="1:15" ht="27" customHeight="1">
      <c r="A97" s="41">
        <v>73</v>
      </c>
      <c r="B97" s="38" t="s">
        <v>47</v>
      </c>
      <c r="C97" s="37" t="s">
        <v>235</v>
      </c>
      <c r="D97" s="39" t="s">
        <v>223</v>
      </c>
      <c r="E97" s="46"/>
      <c r="F97" s="46">
        <v>2.5</v>
      </c>
      <c r="G97" s="40">
        <f t="shared" si="5"/>
        <v>0</v>
      </c>
      <c r="H97" s="40"/>
      <c r="I97" s="40">
        <v>2.5</v>
      </c>
      <c r="J97" s="78">
        <f t="shared" si="6"/>
        <v>0</v>
      </c>
      <c r="K97" s="40"/>
      <c r="L97" s="46"/>
      <c r="M97" s="46"/>
      <c r="N97" s="46"/>
      <c r="O97" s="46"/>
    </row>
    <row r="98" spans="1:15" ht="27" customHeight="1">
      <c r="A98" s="41">
        <v>74</v>
      </c>
      <c r="B98" s="38" t="s">
        <v>47</v>
      </c>
      <c r="C98" s="37" t="s">
        <v>236</v>
      </c>
      <c r="D98" s="39" t="s">
        <v>103</v>
      </c>
      <c r="E98" s="46"/>
      <c r="F98" s="46">
        <v>1.5</v>
      </c>
      <c r="G98" s="40">
        <f t="shared" si="5"/>
        <v>0.59785</v>
      </c>
      <c r="H98" s="40"/>
      <c r="I98" s="40">
        <v>0.90215</v>
      </c>
      <c r="J98" s="78">
        <f t="shared" si="6"/>
        <v>0.3985666666666667</v>
      </c>
      <c r="K98" s="40"/>
      <c r="L98" s="46"/>
      <c r="M98" s="46"/>
      <c r="N98" s="46"/>
      <c r="O98" s="46"/>
    </row>
    <row r="99" spans="1:15" ht="27" customHeight="1">
      <c r="A99" s="41">
        <v>75</v>
      </c>
      <c r="B99" s="38" t="s">
        <v>47</v>
      </c>
      <c r="C99" s="37" t="s">
        <v>237</v>
      </c>
      <c r="D99" s="39" t="s">
        <v>224</v>
      </c>
      <c r="E99" s="46"/>
      <c r="F99" s="46">
        <v>2.5</v>
      </c>
      <c r="G99" s="40">
        <f t="shared" si="5"/>
        <v>0</v>
      </c>
      <c r="H99" s="40"/>
      <c r="I99" s="40">
        <v>2.5</v>
      </c>
      <c r="J99" s="78">
        <f t="shared" si="6"/>
        <v>0</v>
      </c>
      <c r="K99" s="40"/>
      <c r="L99" s="46"/>
      <c r="M99" s="46"/>
      <c r="N99" s="46"/>
      <c r="O99" s="46"/>
    </row>
    <row r="100" spans="1:15" ht="27" customHeight="1">
      <c r="A100" s="41">
        <v>76</v>
      </c>
      <c r="B100" s="38" t="s">
        <v>47</v>
      </c>
      <c r="C100" s="37" t="s">
        <v>238</v>
      </c>
      <c r="D100" s="39" t="s">
        <v>225</v>
      </c>
      <c r="E100" s="46"/>
      <c r="F100" s="46">
        <v>2.5</v>
      </c>
      <c r="G100" s="40">
        <f t="shared" si="5"/>
        <v>0</v>
      </c>
      <c r="H100" s="40"/>
      <c r="I100" s="40">
        <v>2.5</v>
      </c>
      <c r="J100" s="78">
        <f t="shared" si="6"/>
        <v>0</v>
      </c>
      <c r="K100" s="40"/>
      <c r="L100" s="46"/>
      <c r="M100" s="46"/>
      <c r="N100" s="46"/>
      <c r="O100" s="46"/>
    </row>
    <row r="101" spans="1:15" ht="27" customHeight="1">
      <c r="A101" s="41">
        <v>77</v>
      </c>
      <c r="B101" s="38" t="s">
        <v>47</v>
      </c>
      <c r="C101" s="37" t="s">
        <v>239</v>
      </c>
      <c r="D101" s="39" t="s">
        <v>226</v>
      </c>
      <c r="E101" s="46"/>
      <c r="F101" s="46">
        <v>2.5</v>
      </c>
      <c r="G101" s="40">
        <f t="shared" si="5"/>
        <v>0</v>
      </c>
      <c r="H101" s="40"/>
      <c r="I101" s="40">
        <v>2.5</v>
      </c>
      <c r="J101" s="78">
        <f t="shared" si="6"/>
        <v>0</v>
      </c>
      <c r="K101" s="40"/>
      <c r="L101" s="46"/>
      <c r="M101" s="46"/>
      <c r="N101" s="46"/>
      <c r="O101" s="46"/>
    </row>
    <row r="102" spans="1:15" ht="27" customHeight="1">
      <c r="A102" s="41">
        <v>78</v>
      </c>
      <c r="B102" s="38" t="s">
        <v>47</v>
      </c>
      <c r="C102" s="37" t="s">
        <v>240</v>
      </c>
      <c r="D102" s="39" t="s">
        <v>227</v>
      </c>
      <c r="E102" s="46"/>
      <c r="F102" s="46">
        <v>1.5</v>
      </c>
      <c r="G102" s="40">
        <f t="shared" si="5"/>
        <v>0</v>
      </c>
      <c r="H102" s="40"/>
      <c r="I102" s="40">
        <v>1.5</v>
      </c>
      <c r="J102" s="78">
        <f t="shared" si="6"/>
        <v>0</v>
      </c>
      <c r="K102" s="40"/>
      <c r="L102" s="46"/>
      <c r="M102" s="46"/>
      <c r="N102" s="46"/>
      <c r="O102" s="46"/>
    </row>
    <row r="103" spans="1:15" s="44" customFormat="1" ht="27" customHeight="1">
      <c r="A103" s="42"/>
      <c r="B103" s="42"/>
      <c r="C103" s="45" t="s">
        <v>51</v>
      </c>
      <c r="D103" s="43"/>
      <c r="E103" s="35">
        <f>F103+K103</f>
        <v>550</v>
      </c>
      <c r="F103" s="47">
        <v>0</v>
      </c>
      <c r="G103" s="47"/>
      <c r="H103" s="47"/>
      <c r="I103" s="47"/>
      <c r="J103" s="79"/>
      <c r="K103" s="47">
        <v>550</v>
      </c>
      <c r="L103" s="47"/>
      <c r="M103" s="47">
        <f>47.169414+16.775075</f>
        <v>63.944489000000004</v>
      </c>
      <c r="N103" s="47"/>
      <c r="O103" s="47"/>
    </row>
    <row r="104" spans="1:15" s="30" customFormat="1" ht="33.75" customHeight="1">
      <c r="A104" s="25" t="s">
        <v>52</v>
      </c>
      <c r="B104" s="25" t="s">
        <v>53</v>
      </c>
      <c r="C104" s="26" t="s">
        <v>67</v>
      </c>
      <c r="D104" s="27"/>
      <c r="E104" s="28">
        <f aca="true" t="shared" si="7" ref="E104:K104">E105+E108+E113+E128</f>
        <v>2105</v>
      </c>
      <c r="F104" s="28">
        <f t="shared" si="7"/>
        <v>1143</v>
      </c>
      <c r="G104" s="28">
        <f t="shared" si="7"/>
        <v>550.593971</v>
      </c>
      <c r="H104" s="28">
        <f t="shared" si="7"/>
        <v>0</v>
      </c>
      <c r="I104" s="50">
        <f t="shared" si="7"/>
        <v>592.406029</v>
      </c>
      <c r="J104" s="76"/>
      <c r="K104" s="28">
        <f t="shared" si="7"/>
        <v>962</v>
      </c>
      <c r="L104" s="28"/>
      <c r="M104" s="28"/>
      <c r="N104" s="28"/>
      <c r="O104" s="29"/>
    </row>
    <row r="105" spans="1:15" s="36" customFormat="1" ht="31.5" customHeight="1">
      <c r="A105" s="31"/>
      <c r="B105" s="31"/>
      <c r="C105" s="32" t="s">
        <v>57</v>
      </c>
      <c r="D105" s="33"/>
      <c r="E105" s="34">
        <f>F105+K105</f>
        <v>125</v>
      </c>
      <c r="F105" s="34">
        <f>SUM(F106:F107)</f>
        <v>125</v>
      </c>
      <c r="G105" s="34">
        <f>SUM(G106:G107)</f>
        <v>25.500960999999997</v>
      </c>
      <c r="H105" s="34">
        <f>SUM(H106:H107)</f>
        <v>0</v>
      </c>
      <c r="I105" s="34">
        <f>SUM(I106:I107)</f>
        <v>99.49903900000001</v>
      </c>
      <c r="J105" s="77">
        <f>G105/F105</f>
        <v>0.20400768799999996</v>
      </c>
      <c r="K105" s="34">
        <v>0</v>
      </c>
      <c r="L105" s="34"/>
      <c r="M105" s="34"/>
      <c r="N105" s="34"/>
      <c r="O105" s="34"/>
    </row>
    <row r="106" spans="1:15" ht="27.75" customHeight="1">
      <c r="A106" s="41">
        <v>1</v>
      </c>
      <c r="B106" s="38" t="s">
        <v>68</v>
      </c>
      <c r="C106" s="37" t="s">
        <v>58</v>
      </c>
      <c r="D106" s="37" t="s">
        <v>69</v>
      </c>
      <c r="E106" s="40">
        <v>0</v>
      </c>
      <c r="F106" s="40">
        <v>60</v>
      </c>
      <c r="G106" s="40">
        <f>F106-H106-I106</f>
        <v>6.080064</v>
      </c>
      <c r="H106" s="40">
        <v>0</v>
      </c>
      <c r="I106" s="40">
        <v>53.919936</v>
      </c>
      <c r="J106" s="78">
        <f aca="true" t="shared" si="8" ref="J106:J139">G106/F106</f>
        <v>0.1013344</v>
      </c>
      <c r="K106" s="40"/>
      <c r="L106" s="40"/>
      <c r="M106" s="40"/>
      <c r="N106" s="40"/>
      <c r="O106" s="40"/>
    </row>
    <row r="107" spans="1:15" ht="18" customHeight="1">
      <c r="A107" s="41">
        <v>2</v>
      </c>
      <c r="B107" s="38" t="s">
        <v>68</v>
      </c>
      <c r="C107" s="37" t="s">
        <v>59</v>
      </c>
      <c r="D107" s="37" t="s">
        <v>70</v>
      </c>
      <c r="E107" s="40">
        <v>0</v>
      </c>
      <c r="F107" s="40">
        <v>65</v>
      </c>
      <c r="G107" s="40">
        <f>F107-H107-I107</f>
        <v>19.420896999999997</v>
      </c>
      <c r="H107" s="40">
        <v>0</v>
      </c>
      <c r="I107" s="40">
        <v>45.579103</v>
      </c>
      <c r="J107" s="78">
        <f t="shared" si="8"/>
        <v>0.29878303076923074</v>
      </c>
      <c r="K107" s="40"/>
      <c r="L107" s="40"/>
      <c r="M107" s="40"/>
      <c r="N107" s="40"/>
      <c r="O107" s="40"/>
    </row>
    <row r="108" spans="1:15" ht="27" customHeight="1">
      <c r="A108" s="42"/>
      <c r="B108" s="42"/>
      <c r="C108" s="45" t="s">
        <v>56</v>
      </c>
      <c r="D108" s="43"/>
      <c r="E108" s="34">
        <f>F108+K108</f>
        <v>490</v>
      </c>
      <c r="F108" s="47">
        <f>SUM(F109:F112)</f>
        <v>192</v>
      </c>
      <c r="G108" s="47">
        <f>SUM(G109:G112)</f>
        <v>40.49264999999999</v>
      </c>
      <c r="H108" s="47">
        <f>SUM(H109:H112)</f>
        <v>0</v>
      </c>
      <c r="I108" s="47">
        <f>SUM(I109:I112)</f>
        <v>151.50735</v>
      </c>
      <c r="J108" s="77">
        <f>G108/F108</f>
        <v>0.21089921874999995</v>
      </c>
      <c r="K108" s="47">
        <v>298</v>
      </c>
      <c r="L108" s="47"/>
      <c r="M108" s="47">
        <v>98.98</v>
      </c>
      <c r="N108" s="47"/>
      <c r="O108" s="47"/>
    </row>
    <row r="109" spans="1:15" ht="19.5" customHeight="1">
      <c r="A109" s="41">
        <v>1</v>
      </c>
      <c r="B109" s="38" t="s">
        <v>68</v>
      </c>
      <c r="C109" s="37" t="s">
        <v>60</v>
      </c>
      <c r="D109" s="37" t="s">
        <v>71</v>
      </c>
      <c r="E109" s="40">
        <v>0</v>
      </c>
      <c r="F109" s="40">
        <v>60</v>
      </c>
      <c r="G109" s="40">
        <f>F109-H109-I109</f>
        <v>6.745199999999997</v>
      </c>
      <c r="H109" s="40">
        <v>0</v>
      </c>
      <c r="I109" s="40">
        <v>53.2548</v>
      </c>
      <c r="J109" s="78">
        <f t="shared" si="8"/>
        <v>0.11241999999999995</v>
      </c>
      <c r="K109" s="40"/>
      <c r="L109" s="40"/>
      <c r="M109" s="40"/>
      <c r="N109" s="40"/>
      <c r="O109" s="40"/>
    </row>
    <row r="110" spans="1:15" ht="18" customHeight="1">
      <c r="A110" s="41">
        <v>2</v>
      </c>
      <c r="B110" s="38" t="s">
        <v>68</v>
      </c>
      <c r="C110" s="37" t="s">
        <v>61</v>
      </c>
      <c r="D110" s="37" t="s">
        <v>71</v>
      </c>
      <c r="E110" s="40">
        <v>0</v>
      </c>
      <c r="F110" s="40">
        <v>82</v>
      </c>
      <c r="G110" s="40">
        <f>F110-H110-I110</f>
        <v>4.989999999999995</v>
      </c>
      <c r="H110" s="40">
        <v>0</v>
      </c>
      <c r="I110" s="40">
        <v>77.01</v>
      </c>
      <c r="J110" s="78">
        <f t="shared" si="8"/>
        <v>0.0608536585365853</v>
      </c>
      <c r="K110" s="40"/>
      <c r="L110" s="40"/>
      <c r="M110" s="40"/>
      <c r="N110" s="40"/>
      <c r="O110" s="40"/>
    </row>
    <row r="111" spans="1:15" ht="23.25" customHeight="1">
      <c r="A111" s="41">
        <v>3</v>
      </c>
      <c r="B111" s="38" t="s">
        <v>68</v>
      </c>
      <c r="C111" s="37" t="s">
        <v>62</v>
      </c>
      <c r="D111" s="37" t="s">
        <v>71</v>
      </c>
      <c r="E111" s="40">
        <v>0</v>
      </c>
      <c r="F111" s="40">
        <v>20</v>
      </c>
      <c r="G111" s="40">
        <f>F111-H111-I111</f>
        <v>5.4994499999999995</v>
      </c>
      <c r="H111" s="40">
        <v>0</v>
      </c>
      <c r="I111" s="40">
        <v>14.50055</v>
      </c>
      <c r="J111" s="78">
        <f t="shared" si="8"/>
        <v>0.27497249999999995</v>
      </c>
      <c r="K111" s="40"/>
      <c r="L111" s="40"/>
      <c r="M111" s="40"/>
      <c r="N111" s="40"/>
      <c r="O111" s="40"/>
    </row>
    <row r="112" spans="1:15" ht="18" customHeight="1">
      <c r="A112" s="41">
        <v>4</v>
      </c>
      <c r="B112" s="38" t="s">
        <v>68</v>
      </c>
      <c r="C112" s="37" t="s">
        <v>63</v>
      </c>
      <c r="D112" s="37" t="s">
        <v>72</v>
      </c>
      <c r="E112" s="40">
        <v>0</v>
      </c>
      <c r="F112" s="40">
        <v>30</v>
      </c>
      <c r="G112" s="40">
        <f>F112-H112-I112</f>
        <v>23.258</v>
      </c>
      <c r="H112" s="40">
        <v>0</v>
      </c>
      <c r="I112" s="40">
        <v>6.742</v>
      </c>
      <c r="J112" s="78">
        <f t="shared" si="8"/>
        <v>0.7752666666666667</v>
      </c>
      <c r="K112" s="40"/>
      <c r="L112" s="40"/>
      <c r="M112" s="40"/>
      <c r="N112" s="40"/>
      <c r="O112" s="40"/>
    </row>
    <row r="113" spans="1:15" ht="27" customHeight="1">
      <c r="A113" s="42"/>
      <c r="B113" s="42"/>
      <c r="C113" s="45" t="s">
        <v>54</v>
      </c>
      <c r="D113" s="43"/>
      <c r="E113" s="34">
        <f>F113+K113</f>
        <v>990</v>
      </c>
      <c r="F113" s="47">
        <f>SUM(F114:F127)</f>
        <v>326</v>
      </c>
      <c r="G113" s="47">
        <f>SUM(G114:G127)</f>
        <v>36.49058000000001</v>
      </c>
      <c r="H113" s="47">
        <f>SUM(H114:H118)</f>
        <v>0</v>
      </c>
      <c r="I113" s="47">
        <f>SUM(I114:I127)</f>
        <v>289.50942</v>
      </c>
      <c r="J113" s="77">
        <f>G113/F113</f>
        <v>0.11193429447852764</v>
      </c>
      <c r="K113" s="47">
        <v>664</v>
      </c>
      <c r="L113" s="47"/>
      <c r="M113" s="47"/>
      <c r="N113" s="47"/>
      <c r="O113" s="47"/>
    </row>
    <row r="114" spans="1:15" ht="27" customHeight="1">
      <c r="A114" s="41">
        <v>1</v>
      </c>
      <c r="B114" s="38" t="s">
        <v>68</v>
      </c>
      <c r="C114" s="37" t="s">
        <v>241</v>
      </c>
      <c r="D114" s="37" t="s">
        <v>242</v>
      </c>
      <c r="E114" s="40">
        <v>0</v>
      </c>
      <c r="F114" s="40">
        <v>20</v>
      </c>
      <c r="G114" s="40">
        <f>F114-H114-I114</f>
        <v>1.2620000000000005</v>
      </c>
      <c r="H114" s="40">
        <v>0</v>
      </c>
      <c r="I114" s="40">
        <v>18.738</v>
      </c>
      <c r="J114" s="78">
        <f t="shared" si="8"/>
        <v>0.06310000000000002</v>
      </c>
      <c r="K114" s="40"/>
      <c r="L114" s="40"/>
      <c r="M114" s="40"/>
      <c r="N114" s="40"/>
      <c r="O114" s="40"/>
    </row>
    <row r="115" spans="1:15" ht="27" customHeight="1">
      <c r="A115" s="41">
        <v>2</v>
      </c>
      <c r="B115" s="38" t="s">
        <v>68</v>
      </c>
      <c r="C115" s="37" t="s">
        <v>243</v>
      </c>
      <c r="D115" s="37" t="s">
        <v>73</v>
      </c>
      <c r="E115" s="40">
        <v>0</v>
      </c>
      <c r="F115" s="40">
        <v>66</v>
      </c>
      <c r="G115" s="40">
        <f>F115-H115-I115</f>
        <v>25.89118</v>
      </c>
      <c r="H115" s="40">
        <v>0</v>
      </c>
      <c r="I115" s="40">
        <v>40.10882</v>
      </c>
      <c r="J115" s="78">
        <f t="shared" si="8"/>
        <v>0.39229060606060606</v>
      </c>
      <c r="K115" s="40"/>
      <c r="L115" s="40"/>
      <c r="M115" s="40"/>
      <c r="N115" s="40"/>
      <c r="O115" s="40"/>
    </row>
    <row r="116" spans="1:15" ht="27" customHeight="1">
      <c r="A116" s="41">
        <v>3</v>
      </c>
      <c r="B116" s="38" t="s">
        <v>68</v>
      </c>
      <c r="C116" s="37" t="s">
        <v>64</v>
      </c>
      <c r="D116" s="37" t="s">
        <v>74</v>
      </c>
      <c r="E116" s="40">
        <v>0</v>
      </c>
      <c r="F116" s="40">
        <v>20</v>
      </c>
      <c r="G116" s="40">
        <f>F116-H116-I116</f>
        <v>1.2508499999999998</v>
      </c>
      <c r="H116" s="40">
        <v>0</v>
      </c>
      <c r="I116" s="40">
        <v>18.74915</v>
      </c>
      <c r="J116" s="78">
        <f t="shared" si="8"/>
        <v>0.06254249999999999</v>
      </c>
      <c r="K116" s="40"/>
      <c r="L116" s="40"/>
      <c r="M116" s="40"/>
      <c r="N116" s="40"/>
      <c r="O116" s="40"/>
    </row>
    <row r="117" spans="1:15" ht="27" customHeight="1">
      <c r="A117" s="41">
        <v>4</v>
      </c>
      <c r="B117" s="38" t="s">
        <v>68</v>
      </c>
      <c r="C117" s="37" t="s">
        <v>244</v>
      </c>
      <c r="D117" s="37" t="s">
        <v>242</v>
      </c>
      <c r="E117" s="40">
        <v>0</v>
      </c>
      <c r="F117" s="40">
        <v>25</v>
      </c>
      <c r="G117" s="40">
        <f>F117-H117-I117</f>
        <v>0.934000000000001</v>
      </c>
      <c r="H117" s="40">
        <v>0</v>
      </c>
      <c r="I117" s="40">
        <v>24.066</v>
      </c>
      <c r="J117" s="78">
        <f t="shared" si="8"/>
        <v>0.03736000000000004</v>
      </c>
      <c r="K117" s="40"/>
      <c r="L117" s="40"/>
      <c r="M117" s="40"/>
      <c r="N117" s="40"/>
      <c r="O117" s="40"/>
    </row>
    <row r="118" spans="1:15" ht="27" customHeight="1">
      <c r="A118" s="41">
        <v>5</v>
      </c>
      <c r="B118" s="38" t="s">
        <v>68</v>
      </c>
      <c r="C118" s="37" t="s">
        <v>65</v>
      </c>
      <c r="D118" s="37" t="s">
        <v>75</v>
      </c>
      <c r="E118" s="40">
        <v>0</v>
      </c>
      <c r="F118" s="40">
        <v>40</v>
      </c>
      <c r="G118" s="40">
        <f>F118-H118-I118</f>
        <v>1.2590000000000003</v>
      </c>
      <c r="H118" s="40">
        <v>0</v>
      </c>
      <c r="I118" s="40">
        <v>38.741</v>
      </c>
      <c r="J118" s="78">
        <f t="shared" si="8"/>
        <v>0.03147500000000001</v>
      </c>
      <c r="K118" s="40"/>
      <c r="L118" s="40"/>
      <c r="M118" s="40"/>
      <c r="N118" s="40"/>
      <c r="O118" s="40"/>
    </row>
    <row r="119" spans="1:15" ht="27" customHeight="1">
      <c r="A119" s="41">
        <v>6</v>
      </c>
      <c r="B119" s="38" t="s">
        <v>68</v>
      </c>
      <c r="C119" s="37" t="s">
        <v>245</v>
      </c>
      <c r="D119" s="37" t="s">
        <v>246</v>
      </c>
      <c r="E119" s="40"/>
      <c r="F119" s="40">
        <v>25</v>
      </c>
      <c r="G119" s="40">
        <f aca="true" t="shared" si="9" ref="G119:G127">F119-H119-I119</f>
        <v>0</v>
      </c>
      <c r="H119" s="40"/>
      <c r="I119" s="40">
        <v>25</v>
      </c>
      <c r="J119" s="78">
        <f t="shared" si="8"/>
        <v>0</v>
      </c>
      <c r="K119" s="40"/>
      <c r="L119" s="40"/>
      <c r="M119" s="40"/>
      <c r="N119" s="40"/>
      <c r="O119" s="40"/>
    </row>
    <row r="120" spans="1:15" ht="27" customHeight="1">
      <c r="A120" s="41">
        <v>7</v>
      </c>
      <c r="B120" s="38" t="s">
        <v>68</v>
      </c>
      <c r="C120" s="37" t="s">
        <v>247</v>
      </c>
      <c r="D120" s="37" t="s">
        <v>248</v>
      </c>
      <c r="E120" s="40"/>
      <c r="F120" s="40">
        <v>15</v>
      </c>
      <c r="G120" s="40">
        <f t="shared" si="9"/>
        <v>3.597200000000001</v>
      </c>
      <c r="H120" s="40"/>
      <c r="I120" s="40">
        <v>11.4028</v>
      </c>
      <c r="J120" s="78">
        <f t="shared" si="8"/>
        <v>0.23981333333333338</v>
      </c>
      <c r="K120" s="40"/>
      <c r="L120" s="40"/>
      <c r="M120" s="40"/>
      <c r="N120" s="40"/>
      <c r="O120" s="40"/>
    </row>
    <row r="121" spans="1:15" ht="27" customHeight="1">
      <c r="A121" s="41">
        <v>8</v>
      </c>
      <c r="B121" s="38" t="s">
        <v>68</v>
      </c>
      <c r="C121" s="37" t="s">
        <v>249</v>
      </c>
      <c r="D121" s="37" t="s">
        <v>250</v>
      </c>
      <c r="E121" s="40"/>
      <c r="F121" s="40">
        <v>25</v>
      </c>
      <c r="G121" s="40">
        <f t="shared" si="9"/>
        <v>0</v>
      </c>
      <c r="H121" s="40"/>
      <c r="I121" s="40">
        <v>25</v>
      </c>
      <c r="J121" s="78">
        <f t="shared" si="8"/>
        <v>0</v>
      </c>
      <c r="K121" s="40"/>
      <c r="L121" s="40"/>
      <c r="M121" s="40"/>
      <c r="N121" s="40"/>
      <c r="O121" s="40"/>
    </row>
    <row r="122" spans="1:15" ht="27" customHeight="1">
      <c r="A122" s="41">
        <v>9</v>
      </c>
      <c r="B122" s="38" t="s">
        <v>68</v>
      </c>
      <c r="C122" s="37" t="s">
        <v>251</v>
      </c>
      <c r="D122" s="37" t="s">
        <v>252</v>
      </c>
      <c r="E122" s="40"/>
      <c r="F122" s="40">
        <v>10</v>
      </c>
      <c r="G122" s="40">
        <f t="shared" si="9"/>
        <v>0</v>
      </c>
      <c r="H122" s="40"/>
      <c r="I122" s="40">
        <v>10</v>
      </c>
      <c r="J122" s="78">
        <f t="shared" si="8"/>
        <v>0</v>
      </c>
      <c r="K122" s="40"/>
      <c r="L122" s="40"/>
      <c r="M122" s="40"/>
      <c r="N122" s="40"/>
      <c r="O122" s="40"/>
    </row>
    <row r="123" spans="1:15" ht="27" customHeight="1">
      <c r="A123" s="41">
        <v>10</v>
      </c>
      <c r="B123" s="38" t="s">
        <v>68</v>
      </c>
      <c r="C123" s="37" t="s">
        <v>253</v>
      </c>
      <c r="D123" s="37" t="s">
        <v>254</v>
      </c>
      <c r="E123" s="40"/>
      <c r="F123" s="40">
        <v>20</v>
      </c>
      <c r="G123" s="40">
        <f t="shared" si="9"/>
        <v>0</v>
      </c>
      <c r="H123" s="40"/>
      <c r="I123" s="40">
        <v>20</v>
      </c>
      <c r="J123" s="78">
        <f t="shared" si="8"/>
        <v>0</v>
      </c>
      <c r="K123" s="40"/>
      <c r="L123" s="40"/>
      <c r="M123" s="40"/>
      <c r="N123" s="40"/>
      <c r="O123" s="40"/>
    </row>
    <row r="124" spans="1:15" ht="27" customHeight="1">
      <c r="A124" s="41">
        <v>11</v>
      </c>
      <c r="B124" s="38" t="s">
        <v>68</v>
      </c>
      <c r="C124" s="37" t="s">
        <v>255</v>
      </c>
      <c r="D124" s="37" t="s">
        <v>256</v>
      </c>
      <c r="E124" s="40"/>
      <c r="F124" s="40">
        <v>20</v>
      </c>
      <c r="G124" s="40">
        <f t="shared" si="9"/>
        <v>2.2963500000000003</v>
      </c>
      <c r="H124" s="40"/>
      <c r="I124" s="40">
        <v>17.70365</v>
      </c>
      <c r="J124" s="78">
        <f t="shared" si="8"/>
        <v>0.11481750000000002</v>
      </c>
      <c r="K124" s="40"/>
      <c r="L124" s="40"/>
      <c r="M124" s="40"/>
      <c r="N124" s="40"/>
      <c r="O124" s="40"/>
    </row>
    <row r="125" spans="1:15" ht="27" customHeight="1">
      <c r="A125" s="41">
        <v>12</v>
      </c>
      <c r="B125" s="38" t="s">
        <v>68</v>
      </c>
      <c r="C125" s="37" t="s">
        <v>257</v>
      </c>
      <c r="D125" s="37" t="s">
        <v>258</v>
      </c>
      <c r="E125" s="40"/>
      <c r="F125" s="40">
        <v>10</v>
      </c>
      <c r="G125" s="40">
        <f t="shared" si="9"/>
        <v>0</v>
      </c>
      <c r="H125" s="40"/>
      <c r="I125" s="40">
        <v>10</v>
      </c>
      <c r="J125" s="78">
        <f t="shared" si="8"/>
        <v>0</v>
      </c>
      <c r="K125" s="40"/>
      <c r="L125" s="40"/>
      <c r="M125" s="40"/>
      <c r="N125" s="40"/>
      <c r="O125" s="40"/>
    </row>
    <row r="126" spans="1:15" ht="27" customHeight="1">
      <c r="A126" s="41">
        <v>13</v>
      </c>
      <c r="B126" s="38" t="s">
        <v>68</v>
      </c>
      <c r="C126" s="37" t="s">
        <v>259</v>
      </c>
      <c r="D126" s="37" t="s">
        <v>260</v>
      </c>
      <c r="E126" s="40"/>
      <c r="F126" s="40">
        <v>20</v>
      </c>
      <c r="G126" s="40">
        <f t="shared" si="9"/>
        <v>0</v>
      </c>
      <c r="H126" s="40"/>
      <c r="I126" s="40">
        <v>20</v>
      </c>
      <c r="J126" s="78">
        <f t="shared" si="8"/>
        <v>0</v>
      </c>
      <c r="K126" s="40"/>
      <c r="L126" s="40"/>
      <c r="M126" s="40"/>
      <c r="N126" s="40"/>
      <c r="O126" s="40"/>
    </row>
    <row r="127" spans="1:15" ht="27" customHeight="1">
      <c r="A127" s="41">
        <v>14</v>
      </c>
      <c r="B127" s="38" t="s">
        <v>68</v>
      </c>
      <c r="C127" s="37" t="s">
        <v>261</v>
      </c>
      <c r="D127" s="37" t="s">
        <v>262</v>
      </c>
      <c r="E127" s="40"/>
      <c r="F127" s="40">
        <v>10</v>
      </c>
      <c r="G127" s="40">
        <f t="shared" si="9"/>
        <v>0</v>
      </c>
      <c r="H127" s="40"/>
      <c r="I127" s="40">
        <v>10</v>
      </c>
      <c r="J127" s="78">
        <f t="shared" si="8"/>
        <v>0</v>
      </c>
      <c r="K127" s="40"/>
      <c r="L127" s="40"/>
      <c r="M127" s="40"/>
      <c r="N127" s="40"/>
      <c r="O127" s="40"/>
    </row>
    <row r="128" spans="1:15" s="44" customFormat="1" ht="27" customHeight="1">
      <c r="A128" s="42"/>
      <c r="B128" s="42"/>
      <c r="C128" s="45" t="s">
        <v>55</v>
      </c>
      <c r="D128" s="43"/>
      <c r="E128" s="34">
        <f>F128+K128</f>
        <v>500</v>
      </c>
      <c r="F128" s="34">
        <f>SUM(F129:F139)</f>
        <v>500</v>
      </c>
      <c r="G128" s="34">
        <f>SUM(G129:G139)</f>
        <v>448.10978</v>
      </c>
      <c r="H128" s="34">
        <f>SUM(H129:H139)</f>
        <v>0</v>
      </c>
      <c r="I128" s="34">
        <f>SUM(I129:I139)</f>
        <v>51.89022</v>
      </c>
      <c r="J128" s="77"/>
      <c r="K128" s="47">
        <v>0</v>
      </c>
      <c r="L128" s="47"/>
      <c r="M128" s="47"/>
      <c r="N128" s="47"/>
      <c r="O128" s="47"/>
    </row>
    <row r="129" spans="1:15" ht="23.25" customHeight="1">
      <c r="A129" s="41">
        <v>1</v>
      </c>
      <c r="B129" s="38" t="s">
        <v>68</v>
      </c>
      <c r="C129" s="37" t="s">
        <v>66</v>
      </c>
      <c r="D129" s="37" t="s">
        <v>76</v>
      </c>
      <c r="E129" s="40">
        <v>0</v>
      </c>
      <c r="F129" s="40">
        <v>481</v>
      </c>
      <c r="G129" s="40">
        <f>F129-H129-I129</f>
        <v>447.466</v>
      </c>
      <c r="H129" s="40">
        <v>0</v>
      </c>
      <c r="I129" s="40">
        <v>33.534</v>
      </c>
      <c r="J129" s="78">
        <f t="shared" si="8"/>
        <v>0.9302827442827443</v>
      </c>
      <c r="K129" s="40"/>
      <c r="L129" s="40"/>
      <c r="M129" s="40"/>
      <c r="N129" s="40"/>
      <c r="O129" s="40"/>
    </row>
    <row r="130" spans="1:15" ht="23.25" customHeight="1">
      <c r="A130" s="41">
        <v>2</v>
      </c>
      <c r="B130" s="38" t="s">
        <v>68</v>
      </c>
      <c r="C130" s="37" t="s">
        <v>263</v>
      </c>
      <c r="D130" s="37" t="s">
        <v>264</v>
      </c>
      <c r="E130" s="40"/>
      <c r="F130" s="40">
        <v>1.5</v>
      </c>
      <c r="G130" s="40">
        <f aca="true" t="shared" si="10" ref="G130:G139">F130-H130-I130</f>
        <v>0.58378</v>
      </c>
      <c r="H130" s="40"/>
      <c r="I130" s="40">
        <v>0.91622</v>
      </c>
      <c r="J130" s="78">
        <f t="shared" si="8"/>
        <v>0.3891866666666666</v>
      </c>
      <c r="K130" s="40"/>
      <c r="L130" s="40"/>
      <c r="M130" s="40"/>
      <c r="N130" s="40"/>
      <c r="O130" s="40"/>
    </row>
    <row r="131" spans="1:15" ht="23.25" customHeight="1">
      <c r="A131" s="41">
        <v>3</v>
      </c>
      <c r="B131" s="38" t="s">
        <v>68</v>
      </c>
      <c r="C131" s="37" t="s">
        <v>265</v>
      </c>
      <c r="D131" s="37" t="s">
        <v>266</v>
      </c>
      <c r="E131" s="40"/>
      <c r="F131" s="40">
        <v>1.5</v>
      </c>
      <c r="G131" s="40">
        <f t="shared" si="10"/>
        <v>0</v>
      </c>
      <c r="H131" s="40"/>
      <c r="I131" s="40">
        <v>1.5</v>
      </c>
      <c r="J131" s="78">
        <f t="shared" si="8"/>
        <v>0</v>
      </c>
      <c r="K131" s="40"/>
      <c r="L131" s="40"/>
      <c r="M131" s="40"/>
      <c r="N131" s="40"/>
      <c r="O131" s="40"/>
    </row>
    <row r="132" spans="1:15" ht="23.25" customHeight="1">
      <c r="A132" s="41">
        <v>4</v>
      </c>
      <c r="B132" s="38" t="s">
        <v>68</v>
      </c>
      <c r="C132" s="37" t="s">
        <v>267</v>
      </c>
      <c r="D132" s="37" t="s">
        <v>268</v>
      </c>
      <c r="E132" s="40"/>
      <c r="F132" s="40">
        <v>2.5</v>
      </c>
      <c r="G132" s="40">
        <f t="shared" si="10"/>
        <v>0</v>
      </c>
      <c r="H132" s="40"/>
      <c r="I132" s="40">
        <v>2.5</v>
      </c>
      <c r="J132" s="78">
        <f t="shared" si="8"/>
        <v>0</v>
      </c>
      <c r="K132" s="40"/>
      <c r="L132" s="40"/>
      <c r="M132" s="40"/>
      <c r="N132" s="40"/>
      <c r="O132" s="40"/>
    </row>
    <row r="133" spans="1:15" ht="23.25" customHeight="1">
      <c r="A133" s="41">
        <v>5</v>
      </c>
      <c r="B133" s="38" t="s">
        <v>68</v>
      </c>
      <c r="C133" s="37" t="s">
        <v>269</v>
      </c>
      <c r="D133" s="37" t="s">
        <v>270</v>
      </c>
      <c r="E133" s="40"/>
      <c r="F133" s="40">
        <v>2.5</v>
      </c>
      <c r="G133" s="40">
        <f t="shared" si="10"/>
        <v>0</v>
      </c>
      <c r="H133" s="40"/>
      <c r="I133" s="40">
        <v>2.5</v>
      </c>
      <c r="J133" s="78">
        <f t="shared" si="8"/>
        <v>0</v>
      </c>
      <c r="K133" s="40"/>
      <c r="L133" s="40"/>
      <c r="M133" s="40"/>
      <c r="N133" s="40"/>
      <c r="O133" s="40"/>
    </row>
    <row r="134" spans="1:15" ht="23.25" customHeight="1">
      <c r="A134" s="41">
        <v>6</v>
      </c>
      <c r="B134" s="38" t="s">
        <v>68</v>
      </c>
      <c r="C134" s="37" t="s">
        <v>271</v>
      </c>
      <c r="D134" s="37" t="s">
        <v>272</v>
      </c>
      <c r="E134" s="40"/>
      <c r="F134" s="40">
        <v>2.5</v>
      </c>
      <c r="G134" s="40">
        <f t="shared" si="10"/>
        <v>0.06000000000000005</v>
      </c>
      <c r="H134" s="40"/>
      <c r="I134" s="40">
        <v>2.44</v>
      </c>
      <c r="J134" s="78">
        <f t="shared" si="8"/>
        <v>0.02400000000000002</v>
      </c>
      <c r="K134" s="40"/>
      <c r="L134" s="40"/>
      <c r="M134" s="40"/>
      <c r="N134" s="40"/>
      <c r="O134" s="40"/>
    </row>
    <row r="135" spans="1:15" ht="23.25" customHeight="1">
      <c r="A135" s="41">
        <v>7</v>
      </c>
      <c r="B135" s="38" t="s">
        <v>68</v>
      </c>
      <c r="C135" s="37" t="s">
        <v>273</v>
      </c>
      <c r="D135" s="37" t="s">
        <v>274</v>
      </c>
      <c r="E135" s="40"/>
      <c r="F135" s="40">
        <v>1.5</v>
      </c>
      <c r="G135" s="40">
        <f t="shared" si="10"/>
        <v>0</v>
      </c>
      <c r="H135" s="40"/>
      <c r="I135" s="40">
        <v>1.5</v>
      </c>
      <c r="J135" s="78">
        <f t="shared" si="8"/>
        <v>0</v>
      </c>
      <c r="K135" s="40"/>
      <c r="L135" s="40"/>
      <c r="M135" s="40"/>
      <c r="N135" s="40"/>
      <c r="O135" s="40"/>
    </row>
    <row r="136" spans="1:15" ht="23.25" customHeight="1">
      <c r="A136" s="41">
        <v>8</v>
      </c>
      <c r="B136" s="38" t="s">
        <v>68</v>
      </c>
      <c r="C136" s="37" t="s">
        <v>275</v>
      </c>
      <c r="D136" s="37" t="s">
        <v>276</v>
      </c>
      <c r="E136" s="40"/>
      <c r="F136" s="40">
        <v>1.5</v>
      </c>
      <c r="G136" s="40">
        <f t="shared" si="10"/>
        <v>0</v>
      </c>
      <c r="H136" s="40"/>
      <c r="I136" s="40">
        <v>1.5</v>
      </c>
      <c r="J136" s="78">
        <f t="shared" si="8"/>
        <v>0</v>
      </c>
      <c r="K136" s="40"/>
      <c r="L136" s="40"/>
      <c r="M136" s="40"/>
      <c r="N136" s="40"/>
      <c r="O136" s="40"/>
    </row>
    <row r="137" spans="1:15" ht="23.25" customHeight="1">
      <c r="A137" s="41">
        <v>9</v>
      </c>
      <c r="B137" s="38" t="s">
        <v>68</v>
      </c>
      <c r="C137" s="37" t="s">
        <v>277</v>
      </c>
      <c r="D137" s="37" t="s">
        <v>278</v>
      </c>
      <c r="E137" s="40"/>
      <c r="F137" s="40">
        <v>1.5</v>
      </c>
      <c r="G137" s="40">
        <f t="shared" si="10"/>
        <v>0</v>
      </c>
      <c r="H137" s="40"/>
      <c r="I137" s="40">
        <v>1.5</v>
      </c>
      <c r="J137" s="78">
        <f t="shared" si="8"/>
        <v>0</v>
      </c>
      <c r="K137" s="40"/>
      <c r="L137" s="40"/>
      <c r="M137" s="40"/>
      <c r="N137" s="40"/>
      <c r="O137" s="40"/>
    </row>
    <row r="138" spans="1:15" ht="23.25" customHeight="1">
      <c r="A138" s="41">
        <v>10</v>
      </c>
      <c r="B138" s="38" t="s">
        <v>68</v>
      </c>
      <c r="C138" s="37" t="s">
        <v>279</v>
      </c>
      <c r="D138" s="37" t="s">
        <v>280</v>
      </c>
      <c r="E138" s="40"/>
      <c r="F138" s="40">
        <v>1.5</v>
      </c>
      <c r="G138" s="40">
        <f t="shared" si="10"/>
        <v>0</v>
      </c>
      <c r="H138" s="40"/>
      <c r="I138" s="40">
        <v>1.5</v>
      </c>
      <c r="J138" s="78">
        <f t="shared" si="8"/>
        <v>0</v>
      </c>
      <c r="K138" s="40"/>
      <c r="L138" s="40"/>
      <c r="M138" s="40"/>
      <c r="N138" s="40"/>
      <c r="O138" s="40"/>
    </row>
    <row r="139" spans="1:15" ht="23.25" customHeight="1">
      <c r="A139" s="41">
        <v>11</v>
      </c>
      <c r="B139" s="38" t="s">
        <v>68</v>
      </c>
      <c r="C139" s="37" t="s">
        <v>281</v>
      </c>
      <c r="D139" s="37" t="s">
        <v>282</v>
      </c>
      <c r="E139" s="40"/>
      <c r="F139" s="40">
        <v>2.5</v>
      </c>
      <c r="G139" s="40">
        <f t="shared" si="10"/>
        <v>0</v>
      </c>
      <c r="H139" s="40"/>
      <c r="I139" s="40">
        <v>2.5</v>
      </c>
      <c r="J139" s="78">
        <f t="shared" si="8"/>
        <v>0</v>
      </c>
      <c r="K139" s="40"/>
      <c r="L139" s="40"/>
      <c r="M139" s="40"/>
      <c r="N139" s="40"/>
      <c r="O139" s="40"/>
    </row>
    <row r="140" spans="1:15" s="30" customFormat="1" ht="33.75" customHeight="1">
      <c r="A140" s="25" t="s">
        <v>77</v>
      </c>
      <c r="B140" s="25" t="s">
        <v>78</v>
      </c>
      <c r="C140" s="26" t="s">
        <v>79</v>
      </c>
      <c r="D140" s="27"/>
      <c r="E140" s="28">
        <f aca="true" t="shared" si="11" ref="E140:K140">SUM(E141:E145)</f>
        <v>3560</v>
      </c>
      <c r="F140" s="28">
        <f t="shared" si="11"/>
        <v>1800</v>
      </c>
      <c r="G140" s="28">
        <f t="shared" si="11"/>
        <v>1476.47</v>
      </c>
      <c r="H140" s="28">
        <f t="shared" si="11"/>
        <v>84.72</v>
      </c>
      <c r="I140" s="28">
        <f t="shared" si="11"/>
        <v>238.81</v>
      </c>
      <c r="J140" s="80"/>
      <c r="K140" s="28">
        <f t="shared" si="11"/>
        <v>1760</v>
      </c>
      <c r="L140" s="28"/>
      <c r="M140" s="28"/>
      <c r="N140" s="28"/>
      <c r="O140" s="72" t="s">
        <v>348</v>
      </c>
    </row>
    <row r="141" spans="1:15" s="36" customFormat="1" ht="31.5" customHeight="1">
      <c r="A141" s="49" t="s">
        <v>86</v>
      </c>
      <c r="B141" s="31" t="s">
        <v>88</v>
      </c>
      <c r="C141" s="32" t="s">
        <v>82</v>
      </c>
      <c r="D141" s="33"/>
      <c r="E141" s="34">
        <f aca="true" t="shared" si="12" ref="E141:E146">F141+K141</f>
        <v>0</v>
      </c>
      <c r="F141" s="34">
        <v>0</v>
      </c>
      <c r="G141" s="34"/>
      <c r="H141" s="34"/>
      <c r="I141" s="34">
        <v>0</v>
      </c>
      <c r="J141" s="77"/>
      <c r="K141" s="34">
        <v>0</v>
      </c>
      <c r="L141" s="34"/>
      <c r="M141" s="34"/>
      <c r="N141" s="34"/>
      <c r="O141" s="34"/>
    </row>
    <row r="142" spans="1:15" ht="27" customHeight="1">
      <c r="A142" s="42">
        <v>2</v>
      </c>
      <c r="B142" s="31" t="s">
        <v>88</v>
      </c>
      <c r="C142" s="45" t="s">
        <v>83</v>
      </c>
      <c r="D142" s="43"/>
      <c r="E142" s="34">
        <f t="shared" si="12"/>
        <v>0</v>
      </c>
      <c r="F142" s="47">
        <v>0</v>
      </c>
      <c r="G142" s="47"/>
      <c r="H142" s="47"/>
      <c r="I142" s="47">
        <v>0</v>
      </c>
      <c r="J142" s="79"/>
      <c r="K142" s="47">
        <v>0</v>
      </c>
      <c r="L142" s="47"/>
      <c r="M142" s="47"/>
      <c r="N142" s="47"/>
      <c r="O142" s="47"/>
    </row>
    <row r="143" spans="1:15" ht="27" customHeight="1">
      <c r="A143" s="42">
        <v>3</v>
      </c>
      <c r="B143" s="31" t="s">
        <v>88</v>
      </c>
      <c r="C143" s="45" t="s">
        <v>84</v>
      </c>
      <c r="D143" s="43"/>
      <c r="E143" s="34">
        <f t="shared" si="12"/>
        <v>300</v>
      </c>
      <c r="F143" s="47">
        <v>0</v>
      </c>
      <c r="G143" s="47"/>
      <c r="H143" s="47"/>
      <c r="I143" s="34"/>
      <c r="J143" s="77"/>
      <c r="K143" s="47">
        <v>300</v>
      </c>
      <c r="L143" s="47"/>
      <c r="M143" s="47"/>
      <c r="N143" s="47"/>
      <c r="O143" s="47"/>
    </row>
    <row r="144" spans="1:15" s="44" customFormat="1" ht="27" customHeight="1">
      <c r="A144" s="42">
        <v>4</v>
      </c>
      <c r="B144" s="31" t="s">
        <v>88</v>
      </c>
      <c r="C144" s="45" t="s">
        <v>85</v>
      </c>
      <c r="D144" s="43"/>
      <c r="E144" s="34">
        <f t="shared" si="12"/>
        <v>0</v>
      </c>
      <c r="F144" s="47">
        <v>0</v>
      </c>
      <c r="G144" s="47"/>
      <c r="H144" s="47"/>
      <c r="I144" s="47">
        <v>0</v>
      </c>
      <c r="J144" s="79"/>
      <c r="K144" s="47"/>
      <c r="L144" s="47"/>
      <c r="M144" s="47"/>
      <c r="N144" s="47"/>
      <c r="O144" s="47"/>
    </row>
    <row r="145" spans="1:15" s="44" customFormat="1" ht="27" customHeight="1">
      <c r="A145" s="42">
        <v>5</v>
      </c>
      <c r="B145" s="31" t="s">
        <v>88</v>
      </c>
      <c r="C145" s="45" t="s">
        <v>81</v>
      </c>
      <c r="D145" s="43"/>
      <c r="E145" s="34">
        <f t="shared" si="12"/>
        <v>3260</v>
      </c>
      <c r="F145" s="34">
        <f>SUM(F146)</f>
        <v>1800</v>
      </c>
      <c r="G145" s="34">
        <f>SUM(G146)</f>
        <v>1476.47</v>
      </c>
      <c r="H145" s="34">
        <f>SUM(H146)</f>
        <v>84.72</v>
      </c>
      <c r="I145" s="34">
        <f>SUM(I146)</f>
        <v>238.81</v>
      </c>
      <c r="J145" s="77"/>
      <c r="K145" s="34">
        <v>1460</v>
      </c>
      <c r="L145" s="47"/>
      <c r="M145" s="47">
        <f>6.45+23.118843+7.415</f>
        <v>36.983843</v>
      </c>
      <c r="N145" s="47"/>
      <c r="O145" s="73" t="s">
        <v>349</v>
      </c>
    </row>
    <row r="146" spans="1:15" ht="18" customHeight="1">
      <c r="A146" s="48" t="s">
        <v>87</v>
      </c>
      <c r="B146" s="48"/>
      <c r="C146" s="46" t="s">
        <v>80</v>
      </c>
      <c r="D146" s="46" t="s">
        <v>89</v>
      </c>
      <c r="E146" s="40">
        <f t="shared" si="12"/>
        <v>1800</v>
      </c>
      <c r="F146" s="40">
        <v>1800</v>
      </c>
      <c r="G146" s="40">
        <f>F146-H146-I146</f>
        <v>1476.47</v>
      </c>
      <c r="H146" s="40">
        <v>84.72</v>
      </c>
      <c r="I146" s="51">
        <v>238.81</v>
      </c>
      <c r="J146" s="81"/>
      <c r="K146" s="40"/>
      <c r="L146" s="40"/>
      <c r="M146" s="46"/>
      <c r="N146" s="46"/>
      <c r="O146" s="46"/>
    </row>
    <row r="147" spans="1:15" ht="21.75" customHeight="1">
      <c r="A147" s="53"/>
      <c r="B147" s="53"/>
      <c r="C147" s="52" t="s">
        <v>317</v>
      </c>
      <c r="D147" s="54"/>
      <c r="E147" s="55">
        <f aca="true" t="shared" si="13" ref="E147:K147">E148+E159+E177+E189+E192</f>
        <v>7270</v>
      </c>
      <c r="F147" s="55">
        <f t="shared" si="13"/>
        <v>5082</v>
      </c>
      <c r="G147" s="55">
        <f t="shared" si="13"/>
        <v>0</v>
      </c>
      <c r="H147" s="55">
        <f t="shared" si="13"/>
        <v>0</v>
      </c>
      <c r="I147" s="55">
        <f t="shared" si="13"/>
        <v>5082</v>
      </c>
      <c r="J147" s="82"/>
      <c r="K147" s="55">
        <f t="shared" si="13"/>
        <v>2208</v>
      </c>
      <c r="L147" s="55"/>
      <c r="M147" s="55"/>
      <c r="N147" s="55"/>
      <c r="O147" s="56"/>
    </row>
    <row r="148" spans="1:15" ht="21.75" customHeight="1">
      <c r="A148" s="66"/>
      <c r="B148" s="66"/>
      <c r="C148" s="67" t="s">
        <v>318</v>
      </c>
      <c r="D148" s="68"/>
      <c r="E148" s="69">
        <f aca="true" t="shared" si="14" ref="E148:K148">SUM(E149:E158)</f>
        <v>740</v>
      </c>
      <c r="F148" s="69">
        <f t="shared" si="14"/>
        <v>670</v>
      </c>
      <c r="G148" s="69">
        <f t="shared" si="14"/>
        <v>0</v>
      </c>
      <c r="H148" s="69">
        <f t="shared" si="14"/>
        <v>0</v>
      </c>
      <c r="I148" s="69">
        <f t="shared" si="14"/>
        <v>670</v>
      </c>
      <c r="J148" s="83"/>
      <c r="K148" s="69">
        <f t="shared" si="14"/>
        <v>90</v>
      </c>
      <c r="L148" s="69"/>
      <c r="M148" s="69"/>
      <c r="N148" s="69"/>
      <c r="O148" s="70"/>
    </row>
    <row r="149" spans="1:15" ht="36">
      <c r="A149" s="58"/>
      <c r="B149" s="58"/>
      <c r="C149" s="37" t="s">
        <v>292</v>
      </c>
      <c r="D149" s="37" t="s">
        <v>283</v>
      </c>
      <c r="E149" s="59">
        <f>F149+K149</f>
        <v>100</v>
      </c>
      <c r="F149" s="46">
        <v>90</v>
      </c>
      <c r="G149" s="59"/>
      <c r="H149" s="59"/>
      <c r="I149" s="46">
        <v>90</v>
      </c>
      <c r="J149" s="78"/>
      <c r="K149" s="59">
        <v>10</v>
      </c>
      <c r="L149" s="59"/>
      <c r="M149" s="59"/>
      <c r="N149" s="59"/>
      <c r="O149" s="60"/>
    </row>
    <row r="150" spans="1:15" ht="36">
      <c r="A150" s="58"/>
      <c r="B150" s="58"/>
      <c r="C150" s="37" t="s">
        <v>293</v>
      </c>
      <c r="D150" s="37" t="s">
        <v>284</v>
      </c>
      <c r="E150" s="59">
        <f aca="true" t="shared" si="15" ref="E150:E158">F150+K150</f>
        <v>100</v>
      </c>
      <c r="F150" s="46">
        <v>85</v>
      </c>
      <c r="G150" s="59"/>
      <c r="H150" s="59"/>
      <c r="I150" s="46">
        <v>85</v>
      </c>
      <c r="J150" s="78"/>
      <c r="K150" s="59">
        <v>15</v>
      </c>
      <c r="L150" s="59"/>
      <c r="M150" s="59"/>
      <c r="N150" s="59"/>
      <c r="O150" s="60"/>
    </row>
    <row r="151" spans="1:15" ht="24">
      <c r="A151" s="58"/>
      <c r="B151" s="58"/>
      <c r="C151" s="37" t="s">
        <v>294</v>
      </c>
      <c r="D151" s="37" t="s">
        <v>256</v>
      </c>
      <c r="E151" s="59">
        <f t="shared" si="15"/>
        <v>60</v>
      </c>
      <c r="F151" s="46">
        <v>42</v>
      </c>
      <c r="G151" s="59"/>
      <c r="H151" s="59"/>
      <c r="I151" s="46">
        <v>42</v>
      </c>
      <c r="J151" s="78"/>
      <c r="K151" s="59">
        <v>18</v>
      </c>
      <c r="L151" s="59"/>
      <c r="M151" s="59"/>
      <c r="N151" s="59"/>
      <c r="O151" s="60"/>
    </row>
    <row r="152" spans="1:15" ht="24">
      <c r="A152" s="58"/>
      <c r="B152" s="58"/>
      <c r="C152" s="37" t="s">
        <v>295</v>
      </c>
      <c r="D152" s="37" t="s">
        <v>285</v>
      </c>
      <c r="E152" s="59">
        <f t="shared" si="15"/>
        <v>80</v>
      </c>
      <c r="F152" s="46">
        <v>70</v>
      </c>
      <c r="G152" s="59"/>
      <c r="H152" s="59"/>
      <c r="I152" s="46">
        <v>70</v>
      </c>
      <c r="J152" s="78"/>
      <c r="K152" s="59">
        <v>10</v>
      </c>
      <c r="L152" s="59"/>
      <c r="M152" s="59"/>
      <c r="N152" s="59"/>
      <c r="O152" s="60"/>
    </row>
    <row r="153" spans="1:15" ht="36">
      <c r="A153" s="58"/>
      <c r="B153" s="58"/>
      <c r="C153" s="37" t="s">
        <v>296</v>
      </c>
      <c r="D153" s="37" t="s">
        <v>70</v>
      </c>
      <c r="E153" s="59">
        <f t="shared" si="15"/>
        <v>50</v>
      </c>
      <c r="F153" s="46">
        <v>43</v>
      </c>
      <c r="G153" s="59"/>
      <c r="H153" s="59"/>
      <c r="I153" s="46">
        <v>43</v>
      </c>
      <c r="J153" s="78"/>
      <c r="K153" s="59">
        <v>7</v>
      </c>
      <c r="L153" s="59"/>
      <c r="M153" s="59"/>
      <c r="N153" s="59"/>
      <c r="O153" s="60"/>
    </row>
    <row r="154" spans="1:15" ht="48">
      <c r="A154" s="58"/>
      <c r="B154" s="58"/>
      <c r="C154" s="37" t="s">
        <v>332</v>
      </c>
      <c r="D154" s="37" t="s">
        <v>333</v>
      </c>
      <c r="E154" s="91">
        <v>200</v>
      </c>
      <c r="F154" s="41">
        <v>50</v>
      </c>
      <c r="G154" s="59"/>
      <c r="H154" s="59"/>
      <c r="I154" s="41">
        <v>50</v>
      </c>
      <c r="J154" s="87"/>
      <c r="K154" s="91">
        <v>20</v>
      </c>
      <c r="L154" s="59"/>
      <c r="M154" s="59"/>
      <c r="N154" s="59"/>
      <c r="O154" s="60"/>
    </row>
    <row r="155" spans="1:15" ht="36">
      <c r="A155" s="58"/>
      <c r="B155" s="58"/>
      <c r="C155" s="37" t="s">
        <v>327</v>
      </c>
      <c r="D155" s="37" t="s">
        <v>331</v>
      </c>
      <c r="E155" s="92"/>
      <c r="F155" s="41">
        <v>60</v>
      </c>
      <c r="G155" s="59"/>
      <c r="H155" s="59"/>
      <c r="I155" s="41">
        <v>60</v>
      </c>
      <c r="J155" s="87"/>
      <c r="K155" s="92"/>
      <c r="L155" s="59"/>
      <c r="M155" s="59"/>
      <c r="N155" s="59"/>
      <c r="O155" s="60"/>
    </row>
    <row r="156" spans="1:15" ht="36">
      <c r="A156" s="58"/>
      <c r="B156" s="58"/>
      <c r="C156" s="37" t="s">
        <v>297</v>
      </c>
      <c r="D156" s="37" t="s">
        <v>73</v>
      </c>
      <c r="E156" s="92"/>
      <c r="F156" s="41">
        <v>50</v>
      </c>
      <c r="G156" s="59"/>
      <c r="H156" s="59"/>
      <c r="I156" s="41">
        <v>50</v>
      </c>
      <c r="J156" s="87"/>
      <c r="K156" s="92"/>
      <c r="L156" s="59"/>
      <c r="M156" s="59"/>
      <c r="N156" s="59"/>
      <c r="O156" s="60"/>
    </row>
    <row r="157" spans="1:15" ht="36">
      <c r="A157" s="58"/>
      <c r="B157" s="58"/>
      <c r="C157" s="37" t="s">
        <v>329</v>
      </c>
      <c r="D157" s="37" t="s">
        <v>330</v>
      </c>
      <c r="E157" s="93"/>
      <c r="F157" s="41">
        <v>40</v>
      </c>
      <c r="G157" s="59"/>
      <c r="H157" s="59"/>
      <c r="I157" s="41">
        <v>40</v>
      </c>
      <c r="J157" s="87"/>
      <c r="K157" s="93"/>
      <c r="L157" s="59"/>
      <c r="M157" s="59"/>
      <c r="N157" s="59"/>
      <c r="O157" s="60"/>
    </row>
    <row r="158" spans="1:15" ht="24">
      <c r="A158" s="58"/>
      <c r="B158" s="58"/>
      <c r="C158" s="37" t="s">
        <v>328</v>
      </c>
      <c r="D158" s="37" t="s">
        <v>70</v>
      </c>
      <c r="E158" s="59">
        <f t="shared" si="15"/>
        <v>150</v>
      </c>
      <c r="F158" s="46">
        <v>140</v>
      </c>
      <c r="G158" s="59"/>
      <c r="H158" s="59"/>
      <c r="I158" s="46">
        <v>140</v>
      </c>
      <c r="J158" s="78"/>
      <c r="K158" s="59">
        <v>10</v>
      </c>
      <c r="L158" s="59"/>
      <c r="M158" s="59"/>
      <c r="N158" s="59"/>
      <c r="O158" s="60"/>
    </row>
    <row r="159" spans="1:15" ht="29.25" customHeight="1">
      <c r="A159" s="57"/>
      <c r="B159" s="57"/>
      <c r="C159" s="71" t="s">
        <v>320</v>
      </c>
      <c r="D159" s="71"/>
      <c r="E159" s="85">
        <f>F159+K159</f>
        <v>1460</v>
      </c>
      <c r="F159" s="69">
        <f>SUM(F160:F173)</f>
        <v>667</v>
      </c>
      <c r="G159" s="69">
        <f>SUM(G160:G173)</f>
        <v>0</v>
      </c>
      <c r="H159" s="69">
        <f>SUM(H160:H173)</f>
        <v>0</v>
      </c>
      <c r="I159" s="69">
        <f>SUM(I160:I173)</f>
        <v>667</v>
      </c>
      <c r="J159" s="83"/>
      <c r="K159" s="69">
        <f>SUM(K160:K176)</f>
        <v>793</v>
      </c>
      <c r="L159" s="69"/>
      <c r="M159" s="69"/>
      <c r="N159" s="69"/>
      <c r="O159" s="70"/>
    </row>
    <row r="160" spans="1:15" ht="36">
      <c r="A160" s="58"/>
      <c r="B160" s="58"/>
      <c r="C160" s="37" t="s">
        <v>319</v>
      </c>
      <c r="D160" s="37" t="s">
        <v>285</v>
      </c>
      <c r="E160" s="59">
        <f>F160+K160</f>
        <v>20</v>
      </c>
      <c r="F160" s="46">
        <v>16</v>
      </c>
      <c r="G160" s="59"/>
      <c r="H160" s="59"/>
      <c r="I160" s="46">
        <v>16</v>
      </c>
      <c r="J160" s="78"/>
      <c r="K160" s="59">
        <v>4</v>
      </c>
      <c r="L160" s="59"/>
      <c r="M160" s="59"/>
      <c r="N160" s="59"/>
      <c r="O160" s="60"/>
    </row>
    <row r="161" spans="1:15" ht="36">
      <c r="A161" s="58"/>
      <c r="B161" s="58"/>
      <c r="C161" s="37" t="s">
        <v>298</v>
      </c>
      <c r="D161" s="37" t="s">
        <v>73</v>
      </c>
      <c r="E161" s="59">
        <f aca="true" t="shared" si="16" ref="E161:E176">F161+K161</f>
        <v>70</v>
      </c>
      <c r="F161" s="46">
        <v>60</v>
      </c>
      <c r="G161" s="59"/>
      <c r="H161" s="59"/>
      <c r="I161" s="46">
        <v>60</v>
      </c>
      <c r="J161" s="78"/>
      <c r="K161" s="59">
        <v>10</v>
      </c>
      <c r="L161" s="59"/>
      <c r="M161" s="59"/>
      <c r="N161" s="59"/>
      <c r="O161" s="60"/>
    </row>
    <row r="162" spans="1:15" ht="36" customHeight="1">
      <c r="A162" s="58"/>
      <c r="B162" s="58"/>
      <c r="C162" s="37" t="s">
        <v>334</v>
      </c>
      <c r="D162" s="37" t="s">
        <v>283</v>
      </c>
      <c r="E162" s="59">
        <f t="shared" si="16"/>
        <v>260</v>
      </c>
      <c r="F162" s="46"/>
      <c r="G162" s="59"/>
      <c r="H162" s="59"/>
      <c r="I162" s="46"/>
      <c r="J162" s="78"/>
      <c r="K162" s="59">
        <v>260</v>
      </c>
      <c r="L162" s="59"/>
      <c r="M162" s="59"/>
      <c r="N162" s="59"/>
      <c r="O162" s="60"/>
    </row>
    <row r="163" spans="1:15" ht="41.25" customHeight="1">
      <c r="A163" s="58"/>
      <c r="B163" s="58"/>
      <c r="C163" s="37" t="s">
        <v>335</v>
      </c>
      <c r="D163" s="37" t="s">
        <v>290</v>
      </c>
      <c r="E163" s="59">
        <f t="shared" si="16"/>
        <v>50</v>
      </c>
      <c r="F163" s="46"/>
      <c r="G163" s="59"/>
      <c r="H163" s="59"/>
      <c r="I163" s="46"/>
      <c r="J163" s="78"/>
      <c r="K163" s="59">
        <v>50</v>
      </c>
      <c r="L163" s="59"/>
      <c r="M163" s="59"/>
      <c r="N163" s="59"/>
      <c r="O163" s="60"/>
    </row>
    <row r="164" spans="1:15" ht="47.25" customHeight="1">
      <c r="A164" s="58"/>
      <c r="B164" s="58"/>
      <c r="C164" s="37" t="s">
        <v>336</v>
      </c>
      <c r="D164" s="37" t="s">
        <v>286</v>
      </c>
      <c r="E164" s="59">
        <f t="shared" si="16"/>
        <v>200</v>
      </c>
      <c r="F164" s="46"/>
      <c r="G164" s="59"/>
      <c r="H164" s="59"/>
      <c r="I164" s="46"/>
      <c r="J164" s="78"/>
      <c r="K164" s="59">
        <v>200</v>
      </c>
      <c r="L164" s="59"/>
      <c r="M164" s="59"/>
      <c r="N164" s="59"/>
      <c r="O164" s="60"/>
    </row>
    <row r="165" spans="1:15" ht="36">
      <c r="A165" s="58"/>
      <c r="B165" s="58"/>
      <c r="C165" s="37" t="s">
        <v>299</v>
      </c>
      <c r="D165" s="37" t="s">
        <v>286</v>
      </c>
      <c r="E165" s="59">
        <f t="shared" si="16"/>
        <v>80</v>
      </c>
      <c r="F165" s="46">
        <v>80</v>
      </c>
      <c r="G165" s="59"/>
      <c r="H165" s="59"/>
      <c r="I165" s="46">
        <v>80</v>
      </c>
      <c r="J165" s="78"/>
      <c r="K165" s="59"/>
      <c r="L165" s="59"/>
      <c r="M165" s="59"/>
      <c r="N165" s="59"/>
      <c r="O165" s="60"/>
    </row>
    <row r="166" spans="1:15" ht="36">
      <c r="A166" s="58"/>
      <c r="B166" s="58"/>
      <c r="C166" s="37" t="s">
        <v>300</v>
      </c>
      <c r="D166" s="37" t="s">
        <v>287</v>
      </c>
      <c r="E166" s="59">
        <f t="shared" si="16"/>
        <v>50</v>
      </c>
      <c r="F166" s="46">
        <v>50</v>
      </c>
      <c r="G166" s="59"/>
      <c r="H166" s="59"/>
      <c r="I166" s="46">
        <v>50</v>
      </c>
      <c r="J166" s="78"/>
      <c r="K166" s="59"/>
      <c r="L166" s="59"/>
      <c r="M166" s="59"/>
      <c r="N166" s="59"/>
      <c r="O166" s="60"/>
    </row>
    <row r="167" spans="1:15" ht="36">
      <c r="A167" s="58"/>
      <c r="B167" s="58"/>
      <c r="C167" s="37" t="s">
        <v>301</v>
      </c>
      <c r="D167" s="37" t="s">
        <v>286</v>
      </c>
      <c r="E167" s="59">
        <f t="shared" si="16"/>
        <v>100</v>
      </c>
      <c r="F167" s="46">
        <v>100</v>
      </c>
      <c r="G167" s="59"/>
      <c r="H167" s="59"/>
      <c r="I167" s="46">
        <v>100</v>
      </c>
      <c r="J167" s="78"/>
      <c r="K167" s="59"/>
      <c r="L167" s="59"/>
      <c r="M167" s="59"/>
      <c r="N167" s="59"/>
      <c r="O167" s="60"/>
    </row>
    <row r="168" spans="1:15" ht="36">
      <c r="A168" s="58"/>
      <c r="B168" s="58"/>
      <c r="C168" s="37" t="s">
        <v>302</v>
      </c>
      <c r="D168" s="37" t="s">
        <v>288</v>
      </c>
      <c r="E168" s="59">
        <f t="shared" si="16"/>
        <v>100</v>
      </c>
      <c r="F168" s="46">
        <v>100</v>
      </c>
      <c r="G168" s="59"/>
      <c r="H168" s="59"/>
      <c r="I168" s="46">
        <v>100</v>
      </c>
      <c r="J168" s="78"/>
      <c r="K168" s="59"/>
      <c r="L168" s="59"/>
      <c r="M168" s="59"/>
      <c r="N168" s="59"/>
      <c r="O168" s="60"/>
    </row>
    <row r="169" spans="1:15" ht="36">
      <c r="A169" s="58"/>
      <c r="B169" s="58"/>
      <c r="C169" s="37" t="s">
        <v>303</v>
      </c>
      <c r="D169" s="37" t="s">
        <v>289</v>
      </c>
      <c r="E169" s="59">
        <f t="shared" si="16"/>
        <v>30</v>
      </c>
      <c r="F169" s="46">
        <v>30</v>
      </c>
      <c r="G169" s="59"/>
      <c r="H169" s="59"/>
      <c r="I169" s="46">
        <v>30</v>
      </c>
      <c r="J169" s="78"/>
      <c r="K169" s="59"/>
      <c r="L169" s="59"/>
      <c r="M169" s="59"/>
      <c r="N169" s="59"/>
      <c r="O169" s="60"/>
    </row>
    <row r="170" spans="1:15" ht="36">
      <c r="A170" s="58"/>
      <c r="B170" s="58"/>
      <c r="C170" s="37" t="s">
        <v>304</v>
      </c>
      <c r="D170" s="37" t="s">
        <v>72</v>
      </c>
      <c r="E170" s="59">
        <f t="shared" si="16"/>
        <v>30</v>
      </c>
      <c r="F170" s="46">
        <v>30</v>
      </c>
      <c r="G170" s="59"/>
      <c r="H170" s="59"/>
      <c r="I170" s="46">
        <v>30</v>
      </c>
      <c r="J170" s="78"/>
      <c r="K170" s="59"/>
      <c r="L170" s="59"/>
      <c r="M170" s="59"/>
      <c r="N170" s="59"/>
      <c r="O170" s="60"/>
    </row>
    <row r="171" spans="1:15" ht="36">
      <c r="A171" s="58"/>
      <c r="B171" s="58"/>
      <c r="C171" s="37" t="s">
        <v>305</v>
      </c>
      <c r="D171" s="37" t="s">
        <v>290</v>
      </c>
      <c r="E171" s="59">
        <f t="shared" si="16"/>
        <v>130</v>
      </c>
      <c r="F171" s="46">
        <v>110</v>
      </c>
      <c r="G171" s="59"/>
      <c r="H171" s="59"/>
      <c r="I171" s="46">
        <v>110</v>
      </c>
      <c r="J171" s="78"/>
      <c r="K171" s="59">
        <v>20</v>
      </c>
      <c r="L171" s="59"/>
      <c r="M171" s="59"/>
      <c r="N171" s="59"/>
      <c r="O171" s="60"/>
    </row>
    <row r="172" spans="1:15" ht="36">
      <c r="A172" s="58"/>
      <c r="B172" s="58"/>
      <c r="C172" s="37" t="s">
        <v>306</v>
      </c>
      <c r="D172" s="37" t="s">
        <v>71</v>
      </c>
      <c r="E172" s="59">
        <f t="shared" si="16"/>
        <v>50</v>
      </c>
      <c r="F172" s="46">
        <v>50</v>
      </c>
      <c r="G172" s="59"/>
      <c r="H172" s="59"/>
      <c r="I172" s="46">
        <v>50</v>
      </c>
      <c r="J172" s="78"/>
      <c r="K172" s="59"/>
      <c r="L172" s="59"/>
      <c r="M172" s="59"/>
      <c r="N172" s="59"/>
      <c r="O172" s="60"/>
    </row>
    <row r="173" spans="1:15" ht="48">
      <c r="A173" s="58"/>
      <c r="B173" s="58"/>
      <c r="C173" s="37" t="s">
        <v>307</v>
      </c>
      <c r="D173" s="37" t="s">
        <v>286</v>
      </c>
      <c r="E173" s="59">
        <f t="shared" si="16"/>
        <v>100</v>
      </c>
      <c r="F173" s="46">
        <v>41</v>
      </c>
      <c r="G173" s="59"/>
      <c r="H173" s="59"/>
      <c r="I173" s="46">
        <v>41</v>
      </c>
      <c r="J173" s="78"/>
      <c r="K173" s="59">
        <v>59</v>
      </c>
      <c r="L173" s="59"/>
      <c r="M173" s="59"/>
      <c r="N173" s="59"/>
      <c r="O173" s="60"/>
    </row>
    <row r="174" spans="1:15" ht="48" customHeight="1">
      <c r="A174" s="58"/>
      <c r="B174" s="58"/>
      <c r="C174" s="37" t="s">
        <v>337</v>
      </c>
      <c r="D174" s="37" t="s">
        <v>286</v>
      </c>
      <c r="E174" s="59">
        <f t="shared" si="16"/>
        <v>20</v>
      </c>
      <c r="F174" s="46"/>
      <c r="G174" s="59"/>
      <c r="H174" s="59"/>
      <c r="I174" s="46"/>
      <c r="J174" s="78"/>
      <c r="K174" s="59">
        <v>20</v>
      </c>
      <c r="L174" s="59"/>
      <c r="M174" s="59"/>
      <c r="N174" s="59"/>
      <c r="O174" s="60"/>
    </row>
    <row r="175" spans="1:15" ht="49.5" customHeight="1">
      <c r="A175" s="58"/>
      <c r="B175" s="58"/>
      <c r="C175" s="37" t="s">
        <v>338</v>
      </c>
      <c r="D175" s="37" t="s">
        <v>286</v>
      </c>
      <c r="E175" s="59">
        <f t="shared" si="16"/>
        <v>100</v>
      </c>
      <c r="F175" s="46"/>
      <c r="G175" s="59"/>
      <c r="H175" s="59"/>
      <c r="I175" s="46"/>
      <c r="J175" s="78"/>
      <c r="K175" s="59">
        <v>100</v>
      </c>
      <c r="L175" s="59"/>
      <c r="M175" s="59"/>
      <c r="N175" s="59"/>
      <c r="O175" s="60"/>
    </row>
    <row r="176" spans="1:15" ht="46.5" customHeight="1">
      <c r="A176" s="58"/>
      <c r="B176" s="58"/>
      <c r="C176" s="37" t="s">
        <v>339</v>
      </c>
      <c r="D176" s="37" t="s">
        <v>286</v>
      </c>
      <c r="E176" s="59">
        <f t="shared" si="16"/>
        <v>70</v>
      </c>
      <c r="F176" s="46"/>
      <c r="G176" s="59"/>
      <c r="H176" s="59"/>
      <c r="I176" s="46"/>
      <c r="J176" s="78"/>
      <c r="K176" s="59">
        <v>70</v>
      </c>
      <c r="L176" s="59"/>
      <c r="M176" s="59"/>
      <c r="N176" s="59"/>
      <c r="O176" s="60"/>
    </row>
    <row r="177" spans="1:15" ht="30" customHeight="1">
      <c r="A177" s="57"/>
      <c r="B177" s="57"/>
      <c r="C177" s="71" t="s">
        <v>322</v>
      </c>
      <c r="D177" s="71"/>
      <c r="E177" s="86">
        <f aca="true" t="shared" si="17" ref="E177:K177">SUM(E178:E188)</f>
        <v>2120</v>
      </c>
      <c r="F177" s="86">
        <f t="shared" si="17"/>
        <v>1245</v>
      </c>
      <c r="G177" s="86">
        <f t="shared" si="17"/>
        <v>0</v>
      </c>
      <c r="H177" s="86">
        <f t="shared" si="17"/>
        <v>0</v>
      </c>
      <c r="I177" s="86">
        <f t="shared" si="17"/>
        <v>1245</v>
      </c>
      <c r="J177" s="88"/>
      <c r="K177" s="69">
        <f t="shared" si="17"/>
        <v>875</v>
      </c>
      <c r="L177" s="69"/>
      <c r="M177" s="69"/>
      <c r="N177" s="69"/>
      <c r="O177" s="70"/>
    </row>
    <row r="178" spans="1:15" ht="36">
      <c r="A178" s="58"/>
      <c r="B178" s="58"/>
      <c r="C178" s="37" t="s">
        <v>321</v>
      </c>
      <c r="D178" s="37" t="s">
        <v>286</v>
      </c>
      <c r="E178" s="59">
        <f>F178+K178</f>
        <v>200</v>
      </c>
      <c r="F178" s="46">
        <v>125</v>
      </c>
      <c r="G178" s="59"/>
      <c r="H178" s="59"/>
      <c r="I178" s="46">
        <v>125</v>
      </c>
      <c r="J178" s="78"/>
      <c r="K178" s="59">
        <v>75</v>
      </c>
      <c r="L178" s="59"/>
      <c r="M178" s="59"/>
      <c r="N178" s="59"/>
      <c r="O178" s="60"/>
    </row>
    <row r="179" spans="1:15" ht="24">
      <c r="A179" s="58"/>
      <c r="B179" s="58"/>
      <c r="C179" s="37" t="s">
        <v>308</v>
      </c>
      <c r="D179" s="37" t="s">
        <v>69</v>
      </c>
      <c r="E179" s="59">
        <f aca="true" t="shared" si="18" ref="E179:E188">F179+K179</f>
        <v>978</v>
      </c>
      <c r="F179" s="46">
        <v>678</v>
      </c>
      <c r="G179" s="59"/>
      <c r="H179" s="59"/>
      <c r="I179" s="46">
        <v>678</v>
      </c>
      <c r="J179" s="78"/>
      <c r="K179" s="59">
        <v>300</v>
      </c>
      <c r="L179" s="59"/>
      <c r="M179" s="59"/>
      <c r="N179" s="59"/>
      <c r="O179" s="60"/>
    </row>
    <row r="180" spans="1:15" ht="36">
      <c r="A180" s="58"/>
      <c r="B180" s="58"/>
      <c r="C180" s="37" t="s">
        <v>309</v>
      </c>
      <c r="D180" s="37" t="s">
        <v>69</v>
      </c>
      <c r="E180" s="59">
        <f t="shared" si="18"/>
        <v>20</v>
      </c>
      <c r="F180" s="46">
        <v>20</v>
      </c>
      <c r="G180" s="59"/>
      <c r="H180" s="59"/>
      <c r="I180" s="46">
        <v>20</v>
      </c>
      <c r="J180" s="78"/>
      <c r="K180" s="59"/>
      <c r="L180" s="59"/>
      <c r="M180" s="59"/>
      <c r="N180" s="59"/>
      <c r="O180" s="60"/>
    </row>
    <row r="181" spans="1:15" ht="36">
      <c r="A181" s="58"/>
      <c r="B181" s="58"/>
      <c r="C181" s="37" t="s">
        <v>310</v>
      </c>
      <c r="D181" s="37" t="s">
        <v>69</v>
      </c>
      <c r="E181" s="59">
        <f t="shared" si="18"/>
        <v>1</v>
      </c>
      <c r="F181" s="46">
        <v>1</v>
      </c>
      <c r="G181" s="59"/>
      <c r="H181" s="59"/>
      <c r="I181" s="46">
        <v>1</v>
      </c>
      <c r="J181" s="78"/>
      <c r="K181" s="59"/>
      <c r="L181" s="59"/>
      <c r="M181" s="59"/>
      <c r="N181" s="59"/>
      <c r="O181" s="60"/>
    </row>
    <row r="182" spans="1:15" ht="36">
      <c r="A182" s="58"/>
      <c r="B182" s="58"/>
      <c r="C182" s="37" t="s">
        <v>311</v>
      </c>
      <c r="D182" s="37" t="s">
        <v>69</v>
      </c>
      <c r="E182" s="59">
        <f t="shared" si="18"/>
        <v>1</v>
      </c>
      <c r="F182" s="46">
        <v>1</v>
      </c>
      <c r="G182" s="59"/>
      <c r="H182" s="59"/>
      <c r="I182" s="46">
        <v>1</v>
      </c>
      <c r="J182" s="78"/>
      <c r="K182" s="59"/>
      <c r="L182" s="59"/>
      <c r="M182" s="59"/>
      <c r="N182" s="59"/>
      <c r="O182" s="60"/>
    </row>
    <row r="183" spans="1:15" ht="36">
      <c r="A183" s="58"/>
      <c r="B183" s="58"/>
      <c r="C183" s="37" t="s">
        <v>312</v>
      </c>
      <c r="D183" s="37" t="s">
        <v>242</v>
      </c>
      <c r="E183" s="59">
        <f t="shared" si="18"/>
        <v>120</v>
      </c>
      <c r="F183" s="46">
        <v>120</v>
      </c>
      <c r="G183" s="59"/>
      <c r="H183" s="59"/>
      <c r="I183" s="46">
        <v>120</v>
      </c>
      <c r="J183" s="78"/>
      <c r="K183" s="59"/>
      <c r="L183" s="59"/>
      <c r="M183" s="59"/>
      <c r="N183" s="59"/>
      <c r="O183" s="60"/>
    </row>
    <row r="184" spans="1:15" ht="31.5" customHeight="1">
      <c r="A184" s="58"/>
      <c r="B184" s="58"/>
      <c r="C184" s="37" t="s">
        <v>340</v>
      </c>
      <c r="D184" s="37" t="s">
        <v>341</v>
      </c>
      <c r="E184" s="59">
        <f t="shared" si="18"/>
        <v>100</v>
      </c>
      <c r="F184" s="46"/>
      <c r="G184" s="59"/>
      <c r="H184" s="59"/>
      <c r="I184" s="46"/>
      <c r="J184" s="78"/>
      <c r="K184" s="59">
        <v>100</v>
      </c>
      <c r="L184" s="59"/>
      <c r="M184" s="59"/>
      <c r="N184" s="59"/>
      <c r="O184" s="60"/>
    </row>
    <row r="185" spans="1:15" ht="36">
      <c r="A185" s="58"/>
      <c r="B185" s="58"/>
      <c r="C185" s="37" t="s">
        <v>313</v>
      </c>
      <c r="D185" s="37" t="s">
        <v>242</v>
      </c>
      <c r="E185" s="59">
        <f t="shared" si="18"/>
        <v>100</v>
      </c>
      <c r="F185" s="46">
        <v>100</v>
      </c>
      <c r="G185" s="59"/>
      <c r="H185" s="59"/>
      <c r="I185" s="46">
        <v>100</v>
      </c>
      <c r="J185" s="78"/>
      <c r="K185" s="59"/>
      <c r="L185" s="59"/>
      <c r="M185" s="59"/>
      <c r="N185" s="59"/>
      <c r="O185" s="60"/>
    </row>
    <row r="186" spans="1:15" ht="36">
      <c r="A186" s="58"/>
      <c r="B186" s="58"/>
      <c r="C186" s="37" t="s">
        <v>314</v>
      </c>
      <c r="D186" s="37" t="s">
        <v>75</v>
      </c>
      <c r="E186" s="59">
        <f t="shared" si="18"/>
        <v>200</v>
      </c>
      <c r="F186" s="46">
        <v>170</v>
      </c>
      <c r="G186" s="59"/>
      <c r="H186" s="59"/>
      <c r="I186" s="46">
        <v>170</v>
      </c>
      <c r="J186" s="78"/>
      <c r="K186" s="59">
        <v>30</v>
      </c>
      <c r="L186" s="59"/>
      <c r="M186" s="59"/>
      <c r="N186" s="59"/>
      <c r="O186" s="60"/>
    </row>
    <row r="187" spans="1:15" ht="39" customHeight="1">
      <c r="A187" s="58"/>
      <c r="B187" s="58"/>
      <c r="C187" s="37" t="s">
        <v>342</v>
      </c>
      <c r="D187" s="37" t="s">
        <v>343</v>
      </c>
      <c r="E187" s="59">
        <f t="shared" si="18"/>
        <v>300</v>
      </c>
      <c r="F187" s="46"/>
      <c r="G187" s="59"/>
      <c r="H187" s="59"/>
      <c r="I187" s="46"/>
      <c r="J187" s="78"/>
      <c r="K187" s="59">
        <v>300</v>
      </c>
      <c r="L187" s="59"/>
      <c r="M187" s="59"/>
      <c r="N187" s="59"/>
      <c r="O187" s="60"/>
    </row>
    <row r="188" spans="1:15" ht="48">
      <c r="A188" s="58"/>
      <c r="B188" s="58"/>
      <c r="C188" s="37" t="s">
        <v>315</v>
      </c>
      <c r="D188" s="37" t="s">
        <v>248</v>
      </c>
      <c r="E188" s="59">
        <f t="shared" si="18"/>
        <v>100</v>
      </c>
      <c r="F188" s="46">
        <v>30</v>
      </c>
      <c r="G188" s="59"/>
      <c r="H188" s="59"/>
      <c r="I188" s="46">
        <v>30</v>
      </c>
      <c r="J188" s="78"/>
      <c r="K188" s="59">
        <v>70</v>
      </c>
      <c r="L188" s="59"/>
      <c r="M188" s="59"/>
      <c r="N188" s="59"/>
      <c r="O188" s="60"/>
    </row>
    <row r="189" spans="1:15" ht="32.25" customHeight="1">
      <c r="A189" s="57"/>
      <c r="B189" s="57"/>
      <c r="C189" s="71" t="s">
        <v>324</v>
      </c>
      <c r="D189" s="71"/>
      <c r="E189" s="69">
        <f aca="true" t="shared" si="19" ref="E189:K189">SUM(E190:E191)</f>
        <v>500</v>
      </c>
      <c r="F189" s="69">
        <f t="shared" si="19"/>
        <v>500</v>
      </c>
      <c r="G189" s="69">
        <f t="shared" si="19"/>
        <v>0</v>
      </c>
      <c r="H189" s="69">
        <f t="shared" si="19"/>
        <v>0</v>
      </c>
      <c r="I189" s="69">
        <f t="shared" si="19"/>
        <v>500</v>
      </c>
      <c r="J189" s="83"/>
      <c r="K189" s="69">
        <f t="shared" si="19"/>
        <v>0</v>
      </c>
      <c r="L189" s="69"/>
      <c r="M189" s="69"/>
      <c r="N189" s="69"/>
      <c r="O189" s="70"/>
    </row>
    <row r="190" spans="1:15" ht="36">
      <c r="A190" s="58"/>
      <c r="B190" s="58"/>
      <c r="C190" s="37" t="s">
        <v>323</v>
      </c>
      <c r="D190" s="37" t="s">
        <v>76</v>
      </c>
      <c r="E190" s="59">
        <f>F190+K190</f>
        <v>400</v>
      </c>
      <c r="F190" s="46">
        <v>400</v>
      </c>
      <c r="G190" s="59"/>
      <c r="H190" s="59"/>
      <c r="I190" s="46">
        <v>400</v>
      </c>
      <c r="J190" s="78"/>
      <c r="K190" s="59"/>
      <c r="L190" s="59"/>
      <c r="M190" s="59"/>
      <c r="N190" s="59"/>
      <c r="O190" s="60"/>
    </row>
    <row r="191" spans="1:15" ht="36">
      <c r="A191" s="58"/>
      <c r="B191" s="58"/>
      <c r="C191" s="37" t="s">
        <v>316</v>
      </c>
      <c r="D191" s="37" t="s">
        <v>242</v>
      </c>
      <c r="E191" s="59">
        <f>F191+K191</f>
        <v>100</v>
      </c>
      <c r="F191" s="59">
        <v>100</v>
      </c>
      <c r="G191" s="59"/>
      <c r="H191" s="59"/>
      <c r="I191" s="59">
        <v>100</v>
      </c>
      <c r="J191" s="84"/>
      <c r="K191" s="59"/>
      <c r="L191" s="59"/>
      <c r="M191" s="59"/>
      <c r="N191" s="59"/>
      <c r="O191" s="60"/>
    </row>
    <row r="192" spans="1:15" ht="24.75" customHeight="1">
      <c r="A192" s="57"/>
      <c r="B192" s="57"/>
      <c r="C192" s="71" t="s">
        <v>326</v>
      </c>
      <c r="D192" s="71"/>
      <c r="E192" s="86">
        <f aca="true" t="shared" si="20" ref="E192:K192">SUM(E193:E195)</f>
        <v>2450</v>
      </c>
      <c r="F192" s="86">
        <f t="shared" si="20"/>
        <v>2000</v>
      </c>
      <c r="G192" s="86">
        <f t="shared" si="20"/>
        <v>0</v>
      </c>
      <c r="H192" s="86">
        <f t="shared" si="20"/>
        <v>0</v>
      </c>
      <c r="I192" s="86">
        <f t="shared" si="20"/>
        <v>2000</v>
      </c>
      <c r="J192" s="83"/>
      <c r="K192" s="69">
        <f t="shared" si="20"/>
        <v>450</v>
      </c>
      <c r="L192" s="69"/>
      <c r="M192" s="69"/>
      <c r="N192" s="69"/>
      <c r="O192" s="70"/>
    </row>
    <row r="193" spans="1:15" ht="36">
      <c r="A193" s="58"/>
      <c r="B193" s="58"/>
      <c r="C193" s="37" t="s">
        <v>325</v>
      </c>
      <c r="D193" s="37" t="s">
        <v>291</v>
      </c>
      <c r="E193" s="59">
        <f>F193+K193</f>
        <v>2000</v>
      </c>
      <c r="F193" s="59">
        <v>2000</v>
      </c>
      <c r="G193" s="59"/>
      <c r="H193" s="59"/>
      <c r="I193" s="59">
        <v>2000</v>
      </c>
      <c r="J193" s="84"/>
      <c r="K193" s="59"/>
      <c r="L193" s="59"/>
      <c r="M193" s="59"/>
      <c r="N193" s="59"/>
      <c r="O193" s="60"/>
    </row>
    <row r="194" spans="1:15" ht="48">
      <c r="A194" s="58"/>
      <c r="B194" s="58"/>
      <c r="C194" s="37" t="s">
        <v>344</v>
      </c>
      <c r="D194" s="37" t="s">
        <v>345</v>
      </c>
      <c r="E194" s="59">
        <f>F194+K194</f>
        <v>250</v>
      </c>
      <c r="F194" s="59"/>
      <c r="G194" s="59"/>
      <c r="H194" s="59"/>
      <c r="I194" s="59"/>
      <c r="J194" s="84"/>
      <c r="K194" s="59">
        <v>250</v>
      </c>
      <c r="L194" s="59"/>
      <c r="M194" s="59"/>
      <c r="N194" s="59"/>
      <c r="O194" s="60"/>
    </row>
    <row r="195" spans="1:15" ht="48">
      <c r="A195" s="58"/>
      <c r="B195" s="58"/>
      <c r="C195" s="37" t="s">
        <v>346</v>
      </c>
      <c r="D195" s="37" t="s">
        <v>345</v>
      </c>
      <c r="E195" s="59">
        <f>F195+K195</f>
        <v>200</v>
      </c>
      <c r="F195" s="59"/>
      <c r="G195" s="59"/>
      <c r="H195" s="59"/>
      <c r="I195" s="59"/>
      <c r="J195" s="84"/>
      <c r="K195" s="59">
        <v>200</v>
      </c>
      <c r="L195" s="59"/>
      <c r="M195" s="59"/>
      <c r="N195" s="59"/>
      <c r="O195" s="60"/>
    </row>
  </sheetData>
  <sheetProtection/>
  <autoFilter ref="D3:D4"/>
  <mergeCells count="10">
    <mergeCell ref="K154:K157"/>
    <mergeCell ref="E154:E157"/>
    <mergeCell ref="F3:J3"/>
    <mergeCell ref="A1:O1"/>
    <mergeCell ref="A3:A4"/>
    <mergeCell ref="D3:D4"/>
    <mergeCell ref="E3:E4"/>
    <mergeCell ref="K3:O3"/>
    <mergeCell ref="C3:C4"/>
    <mergeCell ref="B3:B4"/>
  </mergeCells>
  <printOptions/>
  <pageMargins left="0.26" right="0.19" top="0.41" bottom="0.19" header="0.31496062992125984" footer="0.16"/>
  <pageSetup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2019-04-24T01:54:06Z</cp:lastPrinted>
  <dcterms:created xsi:type="dcterms:W3CDTF">1996-12-17T01:32:42Z</dcterms:created>
  <dcterms:modified xsi:type="dcterms:W3CDTF">2019-05-08T02:28:42Z</dcterms:modified>
  <cp:category/>
  <cp:version/>
  <cp:contentType/>
  <cp:contentStatus/>
</cp:coreProperties>
</file>